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7341D3E7-8FCA-4828-AEFB-EAD5BA3FEA2E}" xr6:coauthVersionLast="47" xr6:coauthVersionMax="47" xr10:uidLastSave="{00000000-0000-0000-0000-000000000000}"/>
  <bookViews>
    <workbookView xWindow="28680" yWindow="-165" windowWidth="29040" windowHeight="15990" tabRatio="841" firstSheet="1" activeTab="8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Standard'!$A$6:$M$186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'1.Floors'!$B$1:$AH$81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'13.Generic'!$B$1:$AH$13</definedName>
    <definedName name="_xlnm.Print_Area" localSheetId="6">'2.Roofs'!$B$1:$AH$72</definedName>
    <definedName name="_xlnm.Print_Area" localSheetId="7">'3.Walls'!$B$1:$AH$102</definedName>
    <definedName name="_xlnm.Print_Area" localSheetId="8">'4.St Fdn'!$B$1:$AH$180</definedName>
    <definedName name="_xlnm.Print_Area" localSheetId="9">'5.St Col'!$B$1:$AH$113</definedName>
    <definedName name="_xlnm.Print_Area" localSheetId="10">'6.St Framing'!$B$1:$AH$148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46" i="30" l="1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5" i="30"/>
  <c r="AB145" i="30"/>
  <c r="AA145" i="30"/>
  <c r="Z145" i="30"/>
  <c r="Y145" i="30"/>
  <c r="X145" i="30"/>
  <c r="W145" i="30"/>
  <c r="V145" i="30"/>
  <c r="U145" i="30"/>
  <c r="T145" i="30"/>
  <c r="S145" i="30"/>
  <c r="R145" i="30"/>
  <c r="Q145" i="30"/>
  <c r="P145" i="30"/>
  <c r="O145" i="30"/>
  <c r="N145" i="30"/>
  <c r="M145" i="30"/>
  <c r="L145" i="30"/>
  <c r="K145" i="30"/>
  <c r="J145" i="30"/>
  <c r="I145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4" i="30"/>
  <c r="AB134" i="30"/>
  <c r="AA134" i="30"/>
  <c r="Z134" i="30"/>
  <c r="Y134" i="30"/>
  <c r="X134" i="30"/>
  <c r="W134" i="30"/>
  <c r="V134" i="30"/>
  <c r="U134" i="30"/>
  <c r="T134" i="30"/>
  <c r="S134" i="30"/>
  <c r="R134" i="30"/>
  <c r="Q134" i="30"/>
  <c r="P134" i="30"/>
  <c r="O134" i="30"/>
  <c r="N134" i="30"/>
  <c r="M134" i="30"/>
  <c r="L134" i="30"/>
  <c r="K134" i="30"/>
  <c r="J134" i="30"/>
  <c r="I134" i="30"/>
  <c r="AC133" i="30"/>
  <c r="AB133" i="30"/>
  <c r="AA133" i="30"/>
  <c r="Z133" i="30"/>
  <c r="Y133" i="30"/>
  <c r="X133" i="30"/>
  <c r="W133" i="30"/>
  <c r="V133" i="30"/>
  <c r="U133" i="30"/>
  <c r="T133" i="30"/>
  <c r="S133" i="30"/>
  <c r="R133" i="30"/>
  <c r="Q133" i="30"/>
  <c r="P133" i="30"/>
  <c r="O133" i="30"/>
  <c r="N133" i="30"/>
  <c r="M133" i="30"/>
  <c r="L133" i="30"/>
  <c r="K133" i="30"/>
  <c r="J133" i="30"/>
  <c r="I133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0" i="30"/>
  <c r="AB120" i="30"/>
  <c r="AA120" i="30"/>
  <c r="Z120" i="30"/>
  <c r="Y120" i="30"/>
  <c r="X120" i="30"/>
  <c r="W120" i="30"/>
  <c r="V120" i="30"/>
  <c r="U120" i="30"/>
  <c r="T120" i="30"/>
  <c r="S120" i="30"/>
  <c r="R120" i="30"/>
  <c r="Q120" i="30"/>
  <c r="P120" i="30"/>
  <c r="O120" i="30"/>
  <c r="N120" i="30"/>
  <c r="M120" i="30"/>
  <c r="L120" i="30"/>
  <c r="K120" i="30"/>
  <c r="J120" i="30"/>
  <c r="I120" i="30"/>
  <c r="AC119" i="30"/>
  <c r="AB119" i="30"/>
  <c r="AA119" i="30"/>
  <c r="Z119" i="30"/>
  <c r="Y119" i="30"/>
  <c r="X119" i="30"/>
  <c r="W119" i="30"/>
  <c r="V119" i="30"/>
  <c r="U119" i="30"/>
  <c r="T119" i="30"/>
  <c r="S119" i="30"/>
  <c r="R119" i="30"/>
  <c r="Q119" i="30"/>
  <c r="P119" i="30"/>
  <c r="O119" i="30"/>
  <c r="N119" i="30"/>
  <c r="M119" i="30"/>
  <c r="L119" i="30"/>
  <c r="K119" i="30"/>
  <c r="J119" i="30"/>
  <c r="I119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39" i="30"/>
  <c r="AB139" i="30"/>
  <c r="AA139" i="30"/>
  <c r="Z139" i="30"/>
  <c r="Y139" i="30"/>
  <c r="X139" i="30"/>
  <c r="W139" i="30"/>
  <c r="V139" i="30"/>
  <c r="U139" i="30"/>
  <c r="T139" i="30"/>
  <c r="S139" i="30"/>
  <c r="R139" i="30"/>
  <c r="Q139" i="30"/>
  <c r="P139" i="30"/>
  <c r="O139" i="30"/>
  <c r="N139" i="30"/>
  <c r="M139" i="30"/>
  <c r="L139" i="30"/>
  <c r="K139" i="30"/>
  <c r="J139" i="30"/>
  <c r="I139" i="30"/>
  <c r="AC140" i="30"/>
  <c r="AB140" i="30"/>
  <c r="AA140" i="30"/>
  <c r="Z140" i="30"/>
  <c r="Y140" i="30"/>
  <c r="X140" i="30"/>
  <c r="W140" i="30"/>
  <c r="V140" i="30"/>
  <c r="U140" i="30"/>
  <c r="T140" i="30"/>
  <c r="S140" i="30"/>
  <c r="R140" i="30"/>
  <c r="Q140" i="30"/>
  <c r="P140" i="30"/>
  <c r="O140" i="30"/>
  <c r="N140" i="30"/>
  <c r="M140" i="30"/>
  <c r="L140" i="30"/>
  <c r="K140" i="30"/>
  <c r="J140" i="30"/>
  <c r="I140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08" i="30"/>
  <c r="AB108" i="30"/>
  <c r="AA108" i="30"/>
  <c r="Z108" i="30"/>
  <c r="Y108" i="30"/>
  <c r="X108" i="30"/>
  <c r="W108" i="30"/>
  <c r="V108" i="30"/>
  <c r="U108" i="30"/>
  <c r="T108" i="30"/>
  <c r="S108" i="30"/>
  <c r="R108" i="30"/>
  <c r="Q108" i="30"/>
  <c r="P108" i="30"/>
  <c r="O108" i="30"/>
  <c r="N108" i="30"/>
  <c r="M108" i="30"/>
  <c r="L108" i="30"/>
  <c r="K108" i="30"/>
  <c r="J108" i="30"/>
  <c r="I108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192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6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1" i="27" l="1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0" i="27" l="1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66" i="27" l="1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2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AC101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97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2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AC41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39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AC38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AC35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AC34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AC33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AC32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61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AC58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AC55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AC52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AC26" i="25" l="1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5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AC24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22" i="20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<sst xmlns="http://schemas.openxmlformats.org/spreadsheetml/2006/main" count="33955" uniqueCount="5902">
  <si>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</si>
  <si>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</si>
  <si>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</si>
  <si>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</si>
  <si>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</si>
  <si>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</si>
  <si>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</si>
  <si>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</si>
  <si>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</si>
  <si>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</si>
  <si>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</si>
  <si>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</si>
  <si>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</si>
  <si>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</si>
  <si>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</si>
  <si>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</si>
  <si>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</si>
  <si>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</si>
  <si>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</si>
  <si>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</si>
  <si>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</si>
  <si>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</si>
  <si>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</si>
  <si>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</si>
  <si>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</si>
  <si>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</si>
  <si>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</si>
  <si>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</si>
  <si>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</si>
  <si>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</si>
  <si>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</si>
  <si>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</si>
  <si>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</si>
  <si>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</si>
  <si>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</si>
  <si>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</si>
  <si>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</si>
  <si>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</si>
  <si>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</si>
  <si>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</si>
  <si>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</si>
  <si>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</si>
  <si>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</si>
  <si>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</si>
  <si>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</si>
  <si>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</si>
  <si>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</si>
  <si>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</si>
  <si>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</si>
  <si>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</si>
  <si>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</si>
  <si>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</si>
  <si>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</si>
  <si>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</si>
  <si>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</si>
  <si>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</si>
  <si>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</si>
  <si>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</si>
  <si>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</si>
  <si>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</si>
  <si>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</si>
  <si>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</si>
  <si>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</si>
  <si>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</si>
  <si>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</si>
  <si>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</si>
  <si>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</si>
  <si>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</si>
  <si>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</si>
  <si>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</si>
  <si>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</si>
  <si>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</si>
  <si>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</si>
  <si>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</si>
  <si>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</si>
  <si>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</si>
  <si>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</si>
  <si>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</si>
  <si>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</si>
  <si>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</si>
  <si>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</si>
  <si>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</si>
  <si>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</si>
  <si>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</si>
  <si>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</si>
  <si>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</si>
  <si>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</si>
  <si>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</si>
  <si>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</si>
  <si>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</si>
  <si>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</si>
  <si>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</si>
  <si>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</si>
  <si>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</si>
  <si>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</si>
  <si>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</si>
  <si>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</si>
  <si>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</si>
  <si>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</si>
  <si>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</si>
  <si>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</si>
  <si>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</si>
  <si>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</si>
  <si>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</si>
  <si>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</si>
  <si>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</si>
  <si>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</si>
  <si>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</si>
  <si>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</si>
  <si>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</si>
  <si>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</si>
  <si>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</si>
  <si>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</si>
  <si>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</si>
  <si>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</si>
  <si>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</si>
  <si>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</si>
  <si>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</si>
  <si>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</si>
  <si>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</si>
  <si>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</si>
  <si>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</si>
  <si>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</si>
  <si>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</si>
  <si>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</si>
  <si>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</si>
  <si>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</si>
  <si>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</si>
  <si>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</si>
  <si>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</si>
  <si>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</si>
  <si>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</si>
  <si>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</si>
  <si>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</si>
  <si>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</si>
  <si>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</si>
  <si>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</si>
  <si>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</si>
  <si>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</si>
  <si>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</si>
  <si>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</si>
  <si>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</si>
  <si>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</si>
  <si>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</si>
  <si>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</si>
  <si>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</si>
  <si>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</si>
  <si>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</si>
  <si>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</si>
  <si>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</si>
  <si>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</si>
  <si>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</si>
  <si>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</si>
  <si>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</si>
  <si>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</si>
  <si>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</si>
  <si>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</si>
  <si>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</si>
  <si>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</si>
  <si>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</si>
  <si>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</si>
  <si>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</si>
  <si>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</si>
  <si>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</si>
  <si>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</si>
  <si>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</si>
  <si>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</si>
  <si>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</si>
  <si>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</si>
  <si>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</si>
  <si>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</si>
  <si>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</si>
  <si>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</si>
  <si>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</si>
  <si>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</si>
  <si>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</si>
  <si>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</si>
  <si>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</si>
  <si>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</si>
  <si>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</si>
  <si>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</si>
  <si>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</si>
  <si>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</si>
  <si>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</si>
  <si>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</si>
  <si>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</si>
  <si>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</si>
  <si>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</si>
  <si>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</si>
  <si>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</si>
  <si>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</si>
  <si>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</si>
  <si>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</si>
  <si>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</si>
  <si>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</si>
  <si>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</si>
  <si>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</si>
  <si>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</si>
  <si>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</si>
  <si>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</si>
  <si>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</si>
  <si>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</si>
  <si>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</si>
  <si>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</si>
  <si>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</si>
  <si>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</si>
  <si>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</si>
  <si>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</si>
  <si>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</si>
  <si>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</si>
  <si>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</si>
  <si>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</si>
  <si>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</si>
  <si>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</si>
  <si>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</si>
  <si>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</si>
  <si>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</si>
  <si>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</si>
  <si>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</si>
  <si>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</si>
  <si>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</si>
  <si>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</si>
  <si>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</si>
  <si>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</si>
  <si>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</si>
  <si>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</si>
  <si>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</si>
  <si>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</si>
  <si>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</si>
  <si>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</si>
  <si>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</si>
  <si>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</si>
  <si>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</si>
  <si>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</si>
  <si>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</si>
  <si>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</si>
  <si>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</si>
  <si>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</si>
  <si>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</si>
  <si>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</si>
  <si>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</si>
  <si>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</si>
  <si>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</si>
  <si>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</si>
  <si>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</si>
  <si>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</si>
  <si>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</si>
  <si>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</si>
  <si>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</si>
  <si>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</si>
  <si>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</si>
  <si>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</si>
  <si>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</si>
  <si>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</si>
  <si>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</si>
  <si>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</si>
  <si>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</si>
  <si>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</si>
  <si>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</si>
  <si>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</si>
  <si>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</si>
  <si>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</si>
  <si>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</si>
  <si>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</si>
  <si>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</si>
  <si>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</si>
  <si>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</si>
  <si>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</si>
  <si>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</si>
  <si>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</si>
  <si>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</si>
  <si>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</si>
  <si>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</si>
  <si>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</si>
  <si>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</si>
  <si>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</si>
  <si>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</si>
  <si>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</si>
  <si>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</si>
  <si>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</si>
  <si>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</si>
  <si>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</si>
  <si>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</si>
  <si>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</si>
  <si>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</si>
  <si>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</si>
  <si>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</si>
  <si>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</si>
  <si>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</si>
  <si>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</si>
  <si>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</si>
  <si>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</si>
  <si>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</si>
  <si>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</si>
  <si>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</si>
  <si>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</si>
  <si>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</si>
  <si>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</si>
  <si>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</si>
  <si>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</si>
  <si>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</si>
  <si>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</si>
  <si>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</si>
  <si>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</si>
  <si>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</si>
  <si>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</si>
  <si>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</si>
  <si>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</si>
  <si>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</si>
  <si>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</si>
  <si>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</si>
  <si>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</si>
  <si>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</si>
  <si>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</si>
  <si>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</si>
  <si>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</si>
  <si>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</si>
  <si>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</si>
  <si>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</si>
  <si>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</si>
  <si>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</si>
  <si>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</si>
  <si>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</si>
  <si>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</si>
  <si>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</si>
  <si>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</si>
  <si>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</si>
  <si>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</si>
  <si>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</si>
  <si>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</si>
  <si>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</si>
  <si>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</si>
  <si>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</si>
  <si>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</si>
  <si>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</si>
  <si>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</si>
  <si>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</si>
  <si>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</si>
  <si>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</si>
  <si>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</si>
  <si>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</si>
  <si>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</si>
  <si>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</si>
  <si>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</si>
  <si>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</si>
  <si>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</si>
  <si>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</si>
  <si>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</si>
  <si>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</si>
  <si>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</si>
  <si>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</si>
  <si>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</si>
  <si>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</si>
  <si>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</si>
  <si>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</si>
  <si>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</si>
  <si>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</si>
  <si>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</si>
  <si>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</si>
  <si>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</si>
  <si>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</si>
  <si>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</si>
  <si>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</si>
  <si>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</si>
  <si>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</si>
  <si>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</si>
  <si>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</si>
  <si>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</si>
  <si>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</si>
  <si>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</si>
  <si>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</si>
  <si>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</si>
  <si>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</si>
  <si>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</si>
  <si>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</si>
  <si>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</si>
  <si>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</si>
  <si>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</si>
  <si>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</si>
  <si>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</si>
  <si>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</si>
  <si>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</si>
  <si>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</si>
  <si>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</si>
  <si>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</si>
  <si>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</si>
  <si>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</si>
  <si>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</si>
  <si>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</si>
  <si>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</si>
  <si>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</si>
  <si>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</si>
  <si>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</si>
  <si>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</si>
  <si>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</si>
  <si>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</si>
  <si>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</si>
  <si>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</si>
  <si>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</si>
  <si>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</si>
  <si>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</si>
  <si>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</si>
  <si>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</si>
  <si>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</si>
  <si>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</si>
  <si>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</si>
  <si>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</si>
  <si>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</si>
  <si>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</si>
  <si>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</si>
  <si>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</si>
  <si>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</si>
  <si>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</si>
  <si>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</si>
  <si>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</si>
  <si>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</si>
  <si>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</si>
  <si>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</si>
  <si>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</si>
  <si>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</si>
  <si>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</si>
  <si>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</si>
  <si>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</si>
  <si>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</si>
  <si>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</si>
  <si>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</si>
  <si>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</si>
  <si>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</si>
  <si>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</si>
  <si>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</si>
  <si>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</si>
  <si>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</si>
  <si>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</si>
  <si>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</si>
  <si>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</si>
  <si>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</si>
  <si>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</si>
  <si>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</si>
  <si>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</si>
  <si>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</si>
  <si>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</si>
  <si>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</si>
  <si>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</si>
  <si>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</si>
  <si>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</si>
  <si>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</si>
  <si>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</si>
  <si>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</si>
  <si>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</si>
  <si>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</si>
  <si>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</si>
  <si>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</si>
  <si>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</si>
  <si>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</si>
  <si>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</si>
  <si>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</si>
  <si>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</si>
  <si>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</si>
  <si>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</si>
  <si>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</si>
  <si>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</si>
  <si>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</si>
  <si>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</si>
  <si>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</si>
  <si>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</si>
  <si>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</si>
  <si>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</si>
  <si>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</si>
  <si>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</si>
  <si>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</si>
  <si>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</si>
  <si>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</si>
  <si>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</si>
  <si>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</si>
  <si>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</si>
  <si>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</si>
  <si>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</si>
  <si>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</si>
  <si>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</si>
  <si>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</si>
  <si>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</si>
  <si>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</si>
  <si>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</si>
  <si>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</si>
  <si>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</si>
  <si>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</si>
  <si>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</si>
  <si>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</si>
  <si>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</si>
  <si>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</si>
  <si>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</si>
  <si>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</si>
  <si>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</si>
  <si>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</si>
  <si>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</si>
  <si>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</si>
  <si>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</si>
  <si>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</si>
  <si>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</si>
  <si>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</si>
  <si>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</si>
  <si>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</si>
  <si>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</si>
  <si>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</si>
  <si>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</si>
  <si>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</si>
  <si>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</si>
  <si>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</si>
  <si>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</si>
  <si>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</si>
  <si>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</si>
  <si>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</si>
  <si>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</si>
  <si>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</si>
  <si>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</si>
  <si>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</si>
  <si>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</si>
  <si>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</si>
  <si>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</si>
  <si>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</si>
  <si>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</si>
  <si>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</si>
  <si>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</si>
  <si>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</si>
  <si>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</si>
  <si>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</si>
  <si>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</si>
  <si>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</si>
  <si>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</si>
  <si>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</si>
  <si>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</si>
  <si>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</si>
  <si>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</si>
  <si>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</si>
  <si>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</si>
  <si>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</si>
  <si>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</si>
  <si>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</si>
  <si>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</si>
  <si>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</si>
  <si>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</si>
  <si>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</si>
  <si>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</si>
  <si>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</si>
  <si>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</si>
  <si>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</si>
  <si>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</si>
  <si>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</si>
  <si>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</si>
  <si>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</si>
  <si>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</si>
  <si>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</si>
  <si>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</si>
  <si>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</si>
  <si>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</si>
  <si>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</si>
  <si>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</si>
  <si>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</si>
  <si>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</si>
  <si>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</si>
  <si>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</si>
  <si>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</si>
  <si>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</si>
  <si>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</si>
  <si>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</si>
  <si>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</si>
  <si>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</si>
  <si>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</si>
  <si>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</si>
  <si>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</si>
  <si>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</si>
  <si>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</si>
  <si>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</si>
  <si>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</si>
  <si>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</si>
  <si>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</si>
  <si>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</si>
  <si>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</si>
  <si>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</si>
  <si>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</si>
  <si>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</si>
  <si>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</si>
  <si>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</si>
  <si>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</si>
  <si>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</si>
  <si>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</si>
  <si>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</si>
  <si>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</si>
  <si>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</si>
  <si>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</si>
  <si>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</si>
  <si>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</si>
  <si>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</si>
  <si>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</si>
  <si>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</si>
  <si>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</si>
  <si>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</si>
  <si>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</si>
  <si>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</si>
  <si>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</si>
  <si>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</si>
  <si>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</si>
  <si>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</si>
  <si>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</si>
  <si>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</si>
  <si>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</si>
  <si>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</si>
  <si>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</si>
  <si>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</si>
  <si>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</si>
  <si>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</si>
  <si>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</si>
  <si>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</si>
  <si>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</si>
  <si>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</si>
  <si>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</si>
  <si>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</si>
  <si>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</si>
  <si>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</si>
  <si>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</si>
  <si>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</si>
  <si>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</si>
  <si>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</si>
  <si>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</si>
  <si>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</si>
  <si>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</si>
  <si>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</si>
  <si>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</si>
  <si>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</si>
  <si>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</si>
  <si>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</si>
  <si>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</si>
  <si>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</si>
  <si>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</si>
  <si>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</si>
  <si>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</si>
  <si>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</si>
  <si>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</si>
  <si>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</si>
  <si>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</si>
  <si>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</si>
  <si>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</si>
  <si>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</si>
  <si>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</si>
  <si>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</si>
  <si>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</si>
  <si>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</si>
  <si>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</si>
  <si>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</si>
  <si>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</si>
  <si>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</si>
  <si>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</si>
  <si>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</si>
  <si>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</si>
  <si>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</si>
  <si>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</si>
  <si>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</si>
  <si>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</si>
  <si>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</si>
  <si>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</si>
  <si>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</si>
  <si>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</si>
  <si>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</si>
  <si>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</si>
  <si>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</si>
  <si>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</si>
  <si>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</si>
  <si>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</si>
  <si>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</si>
  <si>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</si>
  <si>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</si>
  <si>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</si>
  <si>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</si>
  <si>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</si>
  <si>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</si>
  <si>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</si>
  <si>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</si>
  <si>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</si>
  <si>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</si>
  <si>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</si>
  <si>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</si>
  <si>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</si>
  <si>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</si>
  <si>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</si>
  <si>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</si>
  <si>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</si>
  <si>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</si>
  <si>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</si>
  <si>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</si>
  <si>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</si>
  <si>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</si>
  <si>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</si>
  <si>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</si>
  <si>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</si>
  <si>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</si>
  <si>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</si>
  <si>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</si>
  <si>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</si>
  <si>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</si>
  <si>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</si>
  <si>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</si>
  <si>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</si>
  <si>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</si>
  <si>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</si>
  <si>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</si>
  <si>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</si>
  <si>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</si>
  <si>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</si>
  <si>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</si>
  <si>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</si>
  <si>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</si>
  <si>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</si>
  <si>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</si>
  <si>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</si>
  <si>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</si>
  <si>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</si>
  <si>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</si>
  <si>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</si>
  <si>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</si>
  <si>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</si>
  <si>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</si>
  <si>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</si>
  <si>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</si>
  <si>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</si>
  <si>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</si>
  <si>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</si>
  <si>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</si>
  <si>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</si>
  <si>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</si>
  <si>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</si>
  <si>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</si>
  <si>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</si>
  <si>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</si>
  <si>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</si>
  <si>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</si>
  <si>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</si>
  <si>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</si>
  <si>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</si>
  <si>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</si>
  <si>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</si>
  <si>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</si>
  <si>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</si>
  <si>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</si>
  <si>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</si>
  <si>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</si>
  <si>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</si>
  <si>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</si>
  <si>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</si>
  <si>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</si>
  <si>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</si>
  <si>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</si>
  <si>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</si>
  <si>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</si>
  <si>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</si>
  <si>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</si>
  <si>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</si>
  <si>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</si>
  <si>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</si>
  <si>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</si>
  <si>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</si>
  <si>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</si>
  <si>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</si>
  <si>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</si>
  <si>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</si>
  <si>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</si>
  <si>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</si>
  <si>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</si>
  <si>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</si>
  <si>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</si>
  <si>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</si>
  <si>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</si>
  <si>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</si>
  <si>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</si>
  <si>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</si>
  <si>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</si>
  <si>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</si>
  <si>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</si>
  <si>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</si>
  <si>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</si>
  <si>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</si>
  <si>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</si>
  <si>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</si>
  <si>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</si>
  <si>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</si>
  <si>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</si>
  <si>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</si>
  <si>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</si>
  <si>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</si>
  <si>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</si>
  <si>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</si>
  <si>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</si>
  <si>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</si>
  <si>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</si>
  <si>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</si>
  <si>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</si>
  <si>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</si>
  <si>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</si>
  <si>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</si>
  <si>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</si>
  <si>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</si>
  <si>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</si>
  <si>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</si>
  <si>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</si>
  <si>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</si>
  <si>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</si>
  <si>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</si>
  <si>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</si>
  <si>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</si>
  <si>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</si>
  <si>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</si>
  <si>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</si>
  <si>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</si>
  <si>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</si>
  <si>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</si>
  <si>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</si>
  <si>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</si>
  <si>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</si>
  <si>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</si>
  <si>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</si>
  <si>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</si>
  <si>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</si>
  <si>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</si>
  <si>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</si>
  <si>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</si>
  <si>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</si>
  <si>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</si>
  <si>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</si>
  <si>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</si>
  <si>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</si>
  <si>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</si>
  <si>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</si>
  <si>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</si>
  <si>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</si>
  <si>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</si>
  <si>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</si>
  <si>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</si>
  <si>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</si>
  <si>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</si>
  <si>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</si>
  <si>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</si>
  <si>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</si>
  <si>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</si>
  <si>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</si>
  <si>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</si>
  <si>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</si>
  <si>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</si>
  <si>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</si>
  <si>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</si>
  <si>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</si>
  <si>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</si>
  <si>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</si>
  <si>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</si>
  <si>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</si>
  <si>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</si>
  <si>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</si>
  <si>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</si>
  <si>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</si>
  <si>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</si>
  <si>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</si>
  <si>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</si>
  <si>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</si>
  <si>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</si>
  <si>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</si>
  <si>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</si>
  <si>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</si>
  <si>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</si>
  <si>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</si>
  <si>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</si>
  <si>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</si>
  <si>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</si>
  <si>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</si>
  <si>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</si>
  <si>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</si>
  <si>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</si>
  <si>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</si>
  <si>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</si>
  <si>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</si>
  <si>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</si>
  <si>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</si>
  <si>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</si>
  <si>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</si>
  <si>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</si>
  <si>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</si>
  <si>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</si>
  <si>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</si>
  <si>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</si>
  <si>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</si>
  <si>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</si>
  <si>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</si>
  <si>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</si>
  <si>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</si>
  <si>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</si>
  <si>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</si>
  <si>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</si>
  <si>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</si>
  <si>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</si>
  <si>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</si>
  <si>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</si>
  <si>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</si>
  <si>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</si>
  <si>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</si>
  <si>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</si>
  <si>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</si>
  <si>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</si>
  <si>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</si>
  <si>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</si>
  <si>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</si>
  <si>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</si>
  <si>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</si>
  <si>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</si>
  <si>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</si>
  <si>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</si>
  <si>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</si>
  <si>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</si>
  <si>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</si>
  <si>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</si>
  <si>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</si>
  <si>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</si>
  <si>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</si>
  <si>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</si>
  <si>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</si>
  <si>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</si>
  <si>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</si>
  <si>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</si>
  <si>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</si>
  <si>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</si>
  <si>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</si>
  <si>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</si>
  <si>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</si>
  <si>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</si>
  <si>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</si>
  <si>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</si>
  <si>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</si>
  <si>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</si>
  <si>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</si>
  <si>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</si>
  <si>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</si>
  <si>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</si>
  <si>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</si>
  <si>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</si>
  <si>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</si>
  <si>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</si>
  <si>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</si>
  <si>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</si>
  <si>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</si>
  <si>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</si>
  <si>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</si>
  <si>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</si>
  <si>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</si>
  <si>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</si>
  <si>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</si>
  <si>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</si>
  <si>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</si>
  <si>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</si>
  <si>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</si>
  <si>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</si>
  <si>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</si>
  <si>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</si>
  <si>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</si>
  <si>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</si>
  <si>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</si>
  <si>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</si>
  <si>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</si>
  <si>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</si>
  <si>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</si>
  <si>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</si>
  <si>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</si>
  <si>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</si>
  <si>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</si>
  <si>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</si>
  <si>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</si>
  <si>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</si>
  <si>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</si>
  <si>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</si>
  <si>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</si>
  <si>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</si>
  <si>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</si>
  <si>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</si>
  <si>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</si>
  <si>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</si>
  <si>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</si>
  <si>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</si>
  <si>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</si>
  <si>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</si>
  <si>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</si>
  <si>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</si>
  <si>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</si>
  <si>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</si>
  <si>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</si>
  <si>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</si>
  <si>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</si>
  <si>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</si>
  <si>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</si>
  <si>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</si>
  <si>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</si>
  <si>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</si>
  <si>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</si>
  <si>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</si>
  <si>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</si>
  <si>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</si>
  <si>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</si>
  <si>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</si>
  <si>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</si>
  <si>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</si>
  <si>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</si>
  <si>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</si>
  <si>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</si>
  <si>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</si>
  <si>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</si>
  <si>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</si>
  <si>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</si>
  <si>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</si>
  <si>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</si>
  <si>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</si>
  <si>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</si>
  <si>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</si>
  <si>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</si>
  <si>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</si>
  <si>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</si>
  <si>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</si>
  <si>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</si>
  <si>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</si>
  <si>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</si>
  <si>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</si>
  <si>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</si>
  <si>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</si>
  <si>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</si>
  <si>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</si>
  <si>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</si>
  <si>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</si>
  <si>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</si>
  <si>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</si>
  <si>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</si>
  <si>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</si>
  <si>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</si>
  <si>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</si>
  <si>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</si>
  <si>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</si>
  <si>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</si>
  <si>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</si>
  <si>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</si>
  <si>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</si>
  <si>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</si>
  <si>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</si>
  <si>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</si>
  <si>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</si>
  <si>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</si>
  <si>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</si>
  <si>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</si>
  <si>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</si>
  <si>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</si>
  <si>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</si>
  <si>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</si>
  <si>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</si>
  <si>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</si>
  <si>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</si>
  <si>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</si>
  <si>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</si>
  <si>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</si>
  <si>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</si>
  <si>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</si>
  <si>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</si>
  <si>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</si>
  <si>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</si>
  <si>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</si>
  <si>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</si>
  <si>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</si>
  <si>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</si>
  <si>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</si>
  <si>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</si>
  <si>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</si>
  <si>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</si>
  <si>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</si>
  <si>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</si>
  <si>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</si>
  <si>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</si>
  <si>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</si>
  <si>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</si>
  <si>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</si>
  <si>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</si>
  <si>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</si>
  <si>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</si>
  <si>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</si>
  <si>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</si>
  <si>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</si>
  <si>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</si>
  <si>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</si>
  <si>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</si>
  <si>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</si>
  <si>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</si>
  <si>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</si>
  <si>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</si>
  <si>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</si>
  <si>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</si>
  <si>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</si>
  <si>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</si>
  <si>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</si>
  <si>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</si>
  <si>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</si>
  <si>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</si>
  <si>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</si>
  <si>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</si>
  <si>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</si>
  <si>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</si>
  <si>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</si>
  <si>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</si>
  <si>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</si>
  <si>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</si>
  <si>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</si>
  <si>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</si>
  <si>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</si>
  <si>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</si>
  <si>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</si>
  <si>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</si>
  <si>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</si>
  <si>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</si>
  <si>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</si>
  <si>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</si>
  <si>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</si>
  <si>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</si>
  <si>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</si>
  <si>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</si>
  <si>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</si>
  <si>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</si>
  <si>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</si>
  <si>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</si>
  <si>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</si>
  <si>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</si>
  <si>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</si>
  <si>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</si>
  <si>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</si>
  <si>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</si>
  <si>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</si>
  <si>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</si>
  <si>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</si>
  <si>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</si>
  <si>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</si>
  <si>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</si>
  <si>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</si>
  <si>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</si>
  <si>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</si>
  <si>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</si>
  <si>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</si>
  <si>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</si>
  <si>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</si>
  <si>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</si>
  <si>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</si>
  <si>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</si>
  <si>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</si>
  <si>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</si>
  <si>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</si>
  <si>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</si>
  <si>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</si>
  <si>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</si>
  <si>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</si>
  <si>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</si>
  <si>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</si>
  <si>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</si>
  <si>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</si>
  <si>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</si>
  <si>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</si>
  <si>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</si>
  <si>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</si>
  <si>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</si>
  <si>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</si>
  <si>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</si>
  <si>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</si>
  <si>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</si>
  <si>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</si>
  <si>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</si>
  <si>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</si>
  <si>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</si>
  <si>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</si>
  <si>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</si>
  <si>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</si>
  <si>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</si>
  <si>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</si>
  <si>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</si>
  <si>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</si>
  <si>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</si>
  <si>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</si>
  <si>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</si>
  <si>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</si>
  <si>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</si>
  <si>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</si>
  <si>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</si>
  <si>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</si>
  <si>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</si>
  <si>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</si>
  <si>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</si>
  <si>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</si>
  <si>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</si>
  <si>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</si>
  <si>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</si>
  <si>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</si>
  <si>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</si>
  <si>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</si>
  <si>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</si>
  <si>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</si>
  <si>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</si>
  <si>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</si>
  <si>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</si>
  <si>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</si>
  <si>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</si>
  <si>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</si>
  <si>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</si>
  <si>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</si>
  <si>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</si>
  <si>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</si>
  <si>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</si>
  <si>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</si>
  <si>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</si>
  <si>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</si>
  <si>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</si>
  <si>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</si>
  <si>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</si>
  <si>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</si>
  <si>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</si>
  <si>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</si>
  <si>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</si>
  <si>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</si>
  <si>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</si>
  <si>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</si>
  <si>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</si>
  <si>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</si>
  <si>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</si>
  <si>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</si>
  <si>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</si>
  <si>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</si>
  <si>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</si>
  <si>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</si>
  <si>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</si>
  <si>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</si>
  <si>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</si>
  <si>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</si>
  <si>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</si>
  <si>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</si>
  <si>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</si>
  <si>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</si>
  <si>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</si>
  <si>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</si>
  <si>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</si>
  <si>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</si>
  <si>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</si>
  <si>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</si>
  <si>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</si>
  <si>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</si>
  <si>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</si>
  <si>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</si>
  <si>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</si>
  <si>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</si>
  <si>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</si>
  <si>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</si>
  <si>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</si>
  <si>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</si>
  <si>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</si>
  <si>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</si>
  <si>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</si>
  <si>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</si>
  <si>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</si>
  <si>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</si>
  <si>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</si>
  <si>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</si>
  <si>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</si>
  <si>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</si>
  <si>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</si>
  <si>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</si>
  <si>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</si>
  <si>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</si>
  <si>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</si>
  <si>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</si>
  <si>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</si>
  <si>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</si>
  <si>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</si>
  <si>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</si>
  <si>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</si>
  <si>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</si>
  <si>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</si>
  <si>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</si>
  <si>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</si>
  <si>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</si>
  <si>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</si>
  <si>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</si>
  <si>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</si>
  <si>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</si>
  <si>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</si>
  <si>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</si>
  <si>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</si>
  <si>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</si>
  <si>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</si>
  <si>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</si>
  <si>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</si>
  <si>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</si>
  <si>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</si>
  <si>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</si>
  <si>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</si>
  <si>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</si>
  <si>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</si>
  <si>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</si>
  <si>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</si>
  <si>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</si>
  <si>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</si>
  <si>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</si>
  <si>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</si>
  <si>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</si>
  <si>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</si>
  <si>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</si>
  <si>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</si>
  <si>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</si>
  <si>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</si>
  <si>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</si>
  <si>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</si>
  <si>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</si>
  <si>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</si>
  <si>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</si>
  <si>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</si>
  <si>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</si>
  <si>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</si>
  <si>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</si>
  <si>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</si>
  <si>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</si>
  <si>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</si>
  <si>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</si>
  <si>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</si>
  <si>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</si>
  <si>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</si>
  <si>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</si>
  <si>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</si>
  <si>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</si>
  <si>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</si>
  <si>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</si>
  <si>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</si>
  <si>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</si>
  <si>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</si>
  <si>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</si>
  <si>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</si>
  <si>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</si>
  <si>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</si>
  <si>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</si>
  <si>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</si>
  <si>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</si>
  <si>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</si>
  <si>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</si>
  <si>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</si>
  <si>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</si>
  <si>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</si>
  <si>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</si>
  <si>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</si>
  <si>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</si>
  <si>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</si>
  <si>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</si>
  <si>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</si>
  <si>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</si>
  <si>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</si>
  <si>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</si>
  <si>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</si>
  <si>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</si>
  <si>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</si>
  <si>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</si>
  <si>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</si>
  <si>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</si>
  <si>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</si>
  <si>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</si>
  <si>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</si>
  <si>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</si>
  <si>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</si>
  <si>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</si>
  <si>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</si>
  <si>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</si>
  <si>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</si>
  <si>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</si>
  <si>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</si>
  <si>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</si>
  <si>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</si>
  <si>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</si>
  <si>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</si>
  <si>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</si>
  <si>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</si>
  <si>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</si>
  <si>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</si>
  <si>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</si>
  <si>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</si>
  <si>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</si>
  <si>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</si>
  <si>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</si>
  <si>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</si>
  <si>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</si>
  <si>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</si>
  <si>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</si>
  <si>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</si>
  <si>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</si>
  <si>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</si>
  <si>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</si>
  <si>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</si>
  <si>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</si>
  <si>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</si>
  <si>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</si>
  <si>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</si>
  <si>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</si>
  <si>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</si>
  <si>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</si>
  <si>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</si>
  <si>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</si>
  <si>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</si>
  <si>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</si>
  <si>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</si>
  <si>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</si>
  <si>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</si>
  <si>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</si>
  <si>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</si>
  <si>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</si>
  <si>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</si>
  <si>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</si>
  <si>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</si>
  <si>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</si>
  <si>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</si>
  <si>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</si>
  <si>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</si>
  <si>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</si>
  <si>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</si>
  <si>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</si>
  <si>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</si>
  <si>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</si>
  <si>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</si>
  <si>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</si>
  <si>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</si>
  <si>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</si>
  <si>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</si>
  <si>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</si>
  <si>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</si>
  <si>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</si>
  <si>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</si>
  <si>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</si>
  <si>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</si>
  <si>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</si>
  <si>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</si>
  <si>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</si>
  <si>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</si>
  <si>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</si>
  <si>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</si>
  <si>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</si>
  <si>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</si>
  <si>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</si>
  <si>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</si>
  <si>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</si>
  <si>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</si>
  <si>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</si>
  <si>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</si>
  <si>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</si>
  <si>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</si>
  <si>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</si>
  <si>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</si>
  <si>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</si>
  <si>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</si>
  <si>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</si>
  <si>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</si>
  <si>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</si>
  <si>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</si>
  <si>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</si>
  <si>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</si>
  <si>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</si>
  <si>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</si>
  <si>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</si>
  <si>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</si>
  <si>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</si>
  <si>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</si>
  <si>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</si>
  <si>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</si>
  <si>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</si>
  <si>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</si>
  <si>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</si>
  <si>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</si>
  <si>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</si>
  <si>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</si>
  <si>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</si>
  <si>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</si>
  <si>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</si>
  <si>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</si>
  <si>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</si>
  <si>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</si>
  <si>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</si>
  <si>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</si>
  <si>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</si>
  <si>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</si>
  <si>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</si>
  <si>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</si>
  <si>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</si>
  <si>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</si>
  <si>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</si>
  <si>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</si>
  <si>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</si>
  <si>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</si>
  <si>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</si>
  <si>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</si>
  <si>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</si>
  <si>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</si>
  <si>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</si>
  <si>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</si>
  <si>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</si>
  <si>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</si>
  <si>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</si>
  <si>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</si>
  <si>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</si>
  <si>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</si>
  <si>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</si>
  <si>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</si>
  <si>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</si>
  <si>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</si>
  <si>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</si>
  <si>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</si>
  <si>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</si>
  <si>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</si>
  <si>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</si>
  <si>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</si>
  <si>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</si>
  <si>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</si>
  <si>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</si>
  <si>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</si>
  <si>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</si>
  <si>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</si>
  <si>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</si>
  <si>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</si>
  <si>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</si>
  <si>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</si>
  <si>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</si>
  <si>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</si>
  <si>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</si>
  <si>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</si>
  <si>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</si>
  <si>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</si>
  <si>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</si>
  <si>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</si>
  <si>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</si>
  <si>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</si>
  <si>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</si>
  <si>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</si>
  <si>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</si>
  <si>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</si>
  <si>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</si>
  <si>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</si>
  <si>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</si>
  <si>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</si>
  <si>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</si>
  <si>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</si>
  <si>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</si>
  <si>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</si>
  <si>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</si>
  <si>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</si>
  <si>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</si>
  <si>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</si>
  <si>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</si>
  <si>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</si>
  <si>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</si>
  <si>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</si>
  <si>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</si>
  <si>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</si>
  <si>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</si>
  <si>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</si>
  <si>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</si>
  <si>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</si>
  <si>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</si>
  <si>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</si>
  <si>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</si>
  <si>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</si>
  <si>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</si>
  <si>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</si>
  <si>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</si>
  <si>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</si>
  <si>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</si>
  <si>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</si>
  <si>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</si>
  <si>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</si>
  <si>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</si>
  <si>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</si>
  <si>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</si>
  <si>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</si>
  <si>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</si>
  <si>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</si>
  <si>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</si>
  <si>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</si>
  <si>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</si>
  <si>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</si>
  <si>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</si>
  <si>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</si>
  <si>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</si>
  <si>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</si>
  <si>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</si>
  <si>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</si>
  <si>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</si>
  <si>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</si>
  <si>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</si>
  <si>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</si>
  <si>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</si>
  <si>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</si>
  <si>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</si>
  <si>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</si>
  <si>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</si>
  <si>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</si>
  <si>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</si>
  <si>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</si>
  <si>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</si>
  <si>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</si>
  <si>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</si>
  <si>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</si>
  <si>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</si>
  <si>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</si>
  <si>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</si>
  <si>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</si>
  <si>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</si>
  <si>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</si>
  <si>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</si>
  <si>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</si>
  <si>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</si>
  <si>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</si>
  <si>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</si>
  <si>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</si>
  <si>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</si>
  <si>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</si>
  <si>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</si>
  <si>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</si>
  <si>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</si>
  <si>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</si>
  <si>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</si>
  <si>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</si>
  <si>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</si>
  <si>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</si>
  <si>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</si>
  <si>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</si>
  <si>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</si>
  <si>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</si>
  <si>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</si>
  <si>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</si>
  <si>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</si>
  <si>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</si>
  <si>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</si>
  <si>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</si>
  <si>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</si>
  <si>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</si>
  <si>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</si>
  <si>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</si>
  <si>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</si>
  <si>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</si>
  <si>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</si>
  <si>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</si>
  <si>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</si>
  <si>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</si>
  <si>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</si>
  <si>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</si>
  <si>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</si>
  <si>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</si>
  <si>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</si>
  <si>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</si>
  <si>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</si>
  <si>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</si>
  <si>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</si>
  <si>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</si>
  <si>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</si>
  <si>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</si>
  <si>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</si>
  <si>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</si>
  <si>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</si>
  <si>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</si>
  <si>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</si>
  <si>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</si>
  <si>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</si>
  <si>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</si>
  <si>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</si>
  <si>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</si>
  <si>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</si>
  <si>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</si>
  <si>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</si>
  <si>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</si>
  <si>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</si>
  <si>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</si>
  <si>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</si>
  <si>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</si>
  <si>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</si>
  <si>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</si>
  <si>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</si>
  <si>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</si>
  <si>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</si>
  <si>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</si>
  <si>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</si>
  <si>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</si>
  <si>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</si>
  <si>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</si>
  <si>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</si>
  <si>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</si>
  <si>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</si>
  <si>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</si>
  <si>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</si>
  <si>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</si>
  <si>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</si>
  <si>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</si>
  <si>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</si>
  <si>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</si>
  <si>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</si>
  <si>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</si>
  <si>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</si>
  <si>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</si>
  <si>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</si>
  <si>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</si>
  <si>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</si>
  <si>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</si>
  <si>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</si>
  <si>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</si>
  <si>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</si>
  <si>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</si>
  <si>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</si>
  <si>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</si>
  <si>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</si>
  <si>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</si>
  <si>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</si>
  <si>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</si>
  <si>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</si>
  <si>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</si>
  <si>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</si>
  <si>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</si>
  <si>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</si>
  <si>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</si>
  <si>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</si>
  <si>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</si>
  <si>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</si>
  <si>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</si>
  <si>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</si>
  <si>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</si>
  <si>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</si>
  <si>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</si>
  <si>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</si>
  <si>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</si>
  <si>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</si>
  <si>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</si>
  <si>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</si>
  <si>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</si>
  <si>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</si>
  <si>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</si>
  <si>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</si>
  <si>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</si>
  <si>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</si>
  <si>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</si>
  <si>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</si>
  <si>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</si>
  <si>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</si>
  <si>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</si>
  <si>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</si>
  <si>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</si>
  <si>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</si>
  <si>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</si>
  <si>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</si>
  <si>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</si>
  <si>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</si>
  <si>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</si>
  <si>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</si>
  <si>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</si>
  <si>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</si>
  <si>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</si>
  <si>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</si>
  <si>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</si>
  <si>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</si>
  <si>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</si>
  <si>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</si>
  <si>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</si>
  <si>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</si>
  <si>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</si>
  <si>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</si>
  <si>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</si>
  <si>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</si>
  <si>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</si>
  <si>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</si>
  <si>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</si>
  <si>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</si>
  <si>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</si>
  <si>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</si>
  <si>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</si>
  <si>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</si>
  <si>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</si>
  <si>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</si>
  <si>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</si>
  <si>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</si>
  <si>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</si>
  <si>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</si>
  <si>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</si>
  <si>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</si>
  <si>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</si>
  <si>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</si>
  <si>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</si>
  <si>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</si>
  <si>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</si>
  <si>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</si>
  <si>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</si>
  <si>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</si>
  <si>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</si>
  <si>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</si>
  <si>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</si>
  <si>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</si>
  <si>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</si>
  <si>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</si>
  <si>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</si>
  <si>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</si>
  <si>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</si>
  <si>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</si>
  <si>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</si>
  <si>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</si>
  <si>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</si>
  <si>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</si>
  <si>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</si>
  <si>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</si>
  <si>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</si>
  <si>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</si>
  <si>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</si>
  <si>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</si>
  <si>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</si>
  <si>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</si>
  <si>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</si>
  <si>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</si>
  <si>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</si>
  <si>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</si>
  <si>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</si>
  <si>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</si>
  <si>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</si>
  <si>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</si>
  <si>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</si>
  <si>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</si>
  <si>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</si>
  <si>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</si>
  <si>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</si>
  <si>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</si>
  <si>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</si>
  <si>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</si>
  <si>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</si>
  <si>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</si>
  <si>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</si>
  <si>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</si>
  <si>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</si>
  <si>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</si>
  <si>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</si>
  <si>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</si>
  <si>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</si>
  <si>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</si>
  <si>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</si>
  <si>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</si>
  <si>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</si>
  <si>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</si>
  <si>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</si>
  <si>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</si>
  <si>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</si>
  <si>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</si>
  <si>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</si>
  <si>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</si>
  <si>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</si>
  <si>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</si>
  <si>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</si>
  <si>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</si>
  <si>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</si>
  <si>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</si>
  <si>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</si>
  <si>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</si>
  <si>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</si>
  <si>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</si>
  <si>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</si>
  <si>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</si>
  <si>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</si>
  <si>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</si>
  <si>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</si>
  <si>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</si>
  <si>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</si>
  <si>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</si>
  <si>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</si>
  <si>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</si>
  <si>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</si>
  <si>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</si>
  <si>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</si>
  <si>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</si>
  <si>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</si>
  <si>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</si>
  <si>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</si>
  <si>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</si>
  <si>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</si>
  <si>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</si>
  <si>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</si>
  <si>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</si>
  <si>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</si>
  <si>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</si>
  <si>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</si>
  <si>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</si>
  <si>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</si>
  <si>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</si>
  <si>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</si>
  <si>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</si>
  <si>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</si>
  <si>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</si>
  <si>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</si>
  <si>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</si>
  <si>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</si>
  <si>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</si>
  <si>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</si>
  <si>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</si>
  <si>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</si>
  <si>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</si>
  <si>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</si>
  <si>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</si>
  <si>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</si>
  <si>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</si>
  <si>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</si>
  <si>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</si>
  <si>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</si>
  <si>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</si>
  <si>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</si>
  <si>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</si>
  <si>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</si>
  <si>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</si>
  <si>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</si>
  <si>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</si>
  <si>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</si>
  <si>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</si>
  <si>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</si>
  <si>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</si>
  <si>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</si>
  <si>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</si>
  <si>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</si>
  <si>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</si>
  <si>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</si>
  <si>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</si>
  <si>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</si>
  <si>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</si>
  <si>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</si>
  <si>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</si>
  <si>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</si>
  <si>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</si>
  <si>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</si>
  <si>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</si>
  <si>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</si>
  <si>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</si>
  <si>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</si>
  <si>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</si>
  <si>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</si>
  <si>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</si>
  <si>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</si>
  <si>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</si>
  <si>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</si>
  <si>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</si>
  <si>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</si>
  <si>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</si>
  <si>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</si>
  <si>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</si>
  <si>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</si>
  <si>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</si>
  <si>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</si>
  <si>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</si>
  <si>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</si>
  <si>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</si>
  <si>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</si>
  <si>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</si>
  <si>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</si>
  <si>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</si>
  <si>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</si>
  <si>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</si>
  <si>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</si>
  <si>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</si>
  <si>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</si>
  <si>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</si>
  <si>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</si>
  <si>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</si>
  <si>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</si>
  <si>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</si>
  <si>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</si>
  <si>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</si>
  <si>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</si>
  <si>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</si>
  <si>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</si>
  <si>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</si>
  <si>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</si>
  <si>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</si>
  <si>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</si>
  <si>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</si>
  <si>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</si>
  <si>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</si>
  <si>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</si>
  <si>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</si>
  <si>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</si>
  <si>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</si>
  <si>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</si>
  <si>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</si>
  <si>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</si>
  <si>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</si>
  <si>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</si>
  <si>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</si>
  <si>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</si>
  <si>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</si>
  <si>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</si>
  <si>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</si>
  <si>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</si>
  <si>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</si>
  <si>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</si>
  <si>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</si>
  <si>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</si>
  <si>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</si>
  <si>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</si>
  <si>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</si>
  <si>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</si>
  <si>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</si>
  <si>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</si>
  <si>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</si>
  <si>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</si>
  <si>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</si>
  <si>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</si>
  <si>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</si>
  <si>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</si>
  <si>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</si>
  <si>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</si>
  <si>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</si>
  <si>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</si>
  <si>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</si>
  <si>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</si>
  <si>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</si>
  <si>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</si>
  <si>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</si>
  <si>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</si>
  <si>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</si>
  <si>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</si>
  <si>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</si>
  <si>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</si>
  <si>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</si>
  <si>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</si>
  <si>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</si>
  <si>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</si>
  <si>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</si>
  <si>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</si>
  <si>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</si>
  <si>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</si>
  <si>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</si>
  <si>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</si>
  <si>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</si>
  <si>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</si>
  <si>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</si>
  <si>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</si>
  <si>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</si>
  <si>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</si>
  <si>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</si>
  <si>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</si>
  <si>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</si>
  <si>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</si>
  <si>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</si>
  <si>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</si>
  <si>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</si>
  <si>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</si>
  <si>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</si>
  <si>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</si>
  <si>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</si>
  <si>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</si>
  <si>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</si>
  <si>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</si>
  <si>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</si>
  <si>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</si>
  <si>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</si>
  <si>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</si>
  <si>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</si>
  <si>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</si>
  <si>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</si>
  <si>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</si>
  <si>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</si>
  <si>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</si>
  <si>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</si>
  <si>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</si>
  <si>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</si>
  <si>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</si>
  <si>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</si>
  <si>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</si>
  <si>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</si>
  <si>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</si>
  <si>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</si>
  <si>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</si>
  <si>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</si>
  <si>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</si>
  <si>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</si>
  <si>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</si>
  <si>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</si>
  <si>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</si>
  <si>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</si>
  <si>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</si>
  <si>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</si>
  <si>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</si>
  <si>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</si>
  <si>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</si>
  <si>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</si>
  <si>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</si>
  <si>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</si>
  <si>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</si>
  <si>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</si>
  <si>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</si>
  <si>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</si>
  <si>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</si>
  <si>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</si>
  <si>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</si>
  <si>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</si>
  <si>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</si>
  <si>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</si>
  <si>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</si>
  <si>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</si>
  <si>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</si>
  <si>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</si>
  <si>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</si>
  <si>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</si>
  <si>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</si>
  <si>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</si>
  <si>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</si>
  <si>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</si>
  <si>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</si>
  <si>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</si>
  <si>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</si>
  <si>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</si>
  <si>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</si>
  <si>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</si>
  <si>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</si>
  <si>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</si>
  <si>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</si>
  <si>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</si>
  <si>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</si>
  <si>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</si>
  <si>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</si>
  <si>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</si>
  <si>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</si>
  <si>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</si>
  <si>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</si>
  <si>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</si>
  <si>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</si>
  <si>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</si>
  <si>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</si>
  <si>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</si>
  <si>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</si>
  <si>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</si>
  <si>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</si>
  <si>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</si>
  <si>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</si>
  <si>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</si>
  <si>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</si>
  <si>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</si>
  <si>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</si>
  <si>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</si>
  <si>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</si>
  <si>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</si>
  <si>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</si>
  <si>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</si>
  <si>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</si>
  <si>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</si>
  <si>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</si>
  <si>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</si>
  <si>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</si>
  <si>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</si>
  <si>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</si>
  <si>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</si>
  <si>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</si>
  <si>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</si>
  <si>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</si>
  <si>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</si>
  <si>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</si>
  <si>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</si>
  <si>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</si>
  <si>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</si>
  <si>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</si>
  <si>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</si>
  <si>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</si>
  <si>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</si>
  <si>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</si>
  <si>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</si>
  <si>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</si>
  <si>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</si>
  <si>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</si>
  <si>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</si>
  <si>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</si>
  <si>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</si>
  <si>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</si>
  <si>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</si>
  <si>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</si>
  <si>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</si>
  <si>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</si>
  <si>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</si>
  <si>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</si>
  <si>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</si>
  <si>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</si>
  <si>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</si>
  <si>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</si>
  <si>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</si>
  <si>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</si>
  <si>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</si>
  <si>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</si>
  <si>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</si>
  <si>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</si>
  <si>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</si>
  <si>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</si>
  <si>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</si>
  <si>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</si>
  <si>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</si>
  <si>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</si>
  <si>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</si>
  <si>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</si>
  <si>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</si>
  <si>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</si>
  <si>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</si>
  <si>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</si>
  <si>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</si>
  <si>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</si>
  <si>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</si>
  <si>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</si>
  <si>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</si>
  <si>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</si>
  <si>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</si>
  <si>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</si>
  <si>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</si>
  <si>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</si>
  <si>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</si>
  <si>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</si>
  <si>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</si>
  <si>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</si>
  <si>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</si>
  <si>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</si>
  <si>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</si>
  <si>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</si>
  <si>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</si>
  <si>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</si>
  <si>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</si>
  <si>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</si>
  <si>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</si>
  <si>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</si>
  <si>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</si>
  <si>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</si>
  <si>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</si>
  <si>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</si>
  <si>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</si>
  <si>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</si>
  <si>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</si>
  <si>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</si>
  <si>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</si>
  <si>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</si>
  <si>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</si>
  <si>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</si>
  <si>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</si>
  <si>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</si>
  <si>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</si>
  <si>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</si>
  <si>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</si>
  <si>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</si>
  <si>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</si>
  <si>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</si>
  <si>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</si>
  <si>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</si>
  <si>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</si>
  <si>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</si>
  <si>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</si>
  <si>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</si>
  <si>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</si>
  <si>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</si>
  <si>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</si>
  <si>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</si>
  <si>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</si>
  <si>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</si>
  <si>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</si>
  <si>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</si>
  <si>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</si>
  <si>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</si>
  <si>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</si>
  <si>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</si>
  <si>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</si>
  <si>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</si>
  <si>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</si>
  <si>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</si>
  <si>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</si>
  <si>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</si>
  <si>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</si>
  <si>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</si>
  <si>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</si>
  <si>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</si>
  <si>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</si>
  <si>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</si>
  <si>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</si>
  <si>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</si>
  <si>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</si>
  <si>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</si>
  <si>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</si>
  <si>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</si>
  <si>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</si>
  <si>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</si>
  <si>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</si>
  <si>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</si>
  <si>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</si>
  <si>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</si>
  <si>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</si>
  <si>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</si>
  <si>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</si>
  <si>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</si>
  <si>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</si>
  <si>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</si>
  <si>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</si>
  <si>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</si>
  <si>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</si>
  <si>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</si>
  <si>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</si>
  <si>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</si>
  <si>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</si>
  <si>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</si>
  <si>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</si>
  <si>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</si>
  <si>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</si>
  <si>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</si>
  <si>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</si>
  <si>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</si>
  <si>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</si>
  <si>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</si>
  <si>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</si>
  <si>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</si>
  <si>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</si>
  <si>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</si>
  <si>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</si>
  <si>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</si>
  <si>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</si>
  <si>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</si>
  <si>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</si>
  <si>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</si>
  <si>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</si>
  <si>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</si>
  <si>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</si>
  <si>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</si>
  <si>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</si>
  <si>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</si>
  <si>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</si>
  <si>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</si>
  <si>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</si>
  <si>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</si>
  <si>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</si>
  <si>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</si>
  <si>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</si>
  <si>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</si>
  <si>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</si>
  <si>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</si>
  <si>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</si>
  <si>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</si>
  <si>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</si>
  <si>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</si>
  <si>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</si>
  <si>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</si>
  <si>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</si>
  <si>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</si>
  <si>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</si>
  <si>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</si>
  <si>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</si>
  <si>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</si>
  <si>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</si>
  <si>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</si>
  <si>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</si>
  <si>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</si>
  <si>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</si>
  <si>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</si>
  <si>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</si>
  <si>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</si>
  <si>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</si>
  <si>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</si>
  <si>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</si>
  <si>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</si>
  <si>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</si>
  <si>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</si>
  <si>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</si>
  <si>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</si>
  <si>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</si>
  <si>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</si>
  <si>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</si>
  <si>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</si>
  <si>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</si>
  <si>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</si>
  <si>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</si>
  <si>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</si>
  <si>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</si>
  <si>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</si>
  <si>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</si>
  <si>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</si>
  <si>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</si>
  <si>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</si>
  <si>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</si>
  <si>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</si>
  <si>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</si>
  <si>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</si>
  <si>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</si>
  <si>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</si>
  <si>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</si>
  <si>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</si>
  <si>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</si>
  <si>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</si>
  <si>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</si>
  <si>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</si>
  <si>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</si>
  <si>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</si>
  <si>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</si>
  <si>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</si>
  <si>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</si>
  <si>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</si>
  <si>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</si>
  <si>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</si>
  <si>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</si>
  <si>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</si>
  <si>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</si>
  <si>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</si>
  <si>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</si>
  <si>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</si>
  <si>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</si>
  <si>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</si>
  <si>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</si>
  <si>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</si>
  <si>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</si>
  <si>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</si>
  <si>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</si>
  <si>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</si>
  <si>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</si>
  <si>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</si>
  <si>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</si>
  <si>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</si>
  <si>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</si>
  <si>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</si>
  <si>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</si>
  <si>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</si>
  <si>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</si>
  <si>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</si>
  <si>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</si>
  <si>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</si>
  <si>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</si>
  <si>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</si>
  <si>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</si>
  <si>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</si>
  <si>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</si>
  <si>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</si>
  <si>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</si>
  <si>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</si>
  <si>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</si>
  <si>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</si>
  <si>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</si>
  <si>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</si>
  <si>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</si>
  <si>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</si>
  <si>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</si>
  <si>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</si>
  <si>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</si>
  <si>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</si>
  <si>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</si>
  <si>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</si>
  <si>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</si>
  <si>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</si>
  <si>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</si>
  <si>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</si>
  <si>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</si>
  <si>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</si>
  <si>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</si>
  <si>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</si>
  <si>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</si>
  <si>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</si>
  <si>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</si>
  <si>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</si>
  <si>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</si>
  <si>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</si>
  <si>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</si>
  <si>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</si>
  <si>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</si>
  <si>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</si>
  <si>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</si>
  <si>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</si>
  <si>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</si>
  <si>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</si>
  <si>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</si>
  <si>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</si>
  <si>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</si>
  <si>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</si>
  <si>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</si>
  <si>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</si>
  <si>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</si>
  <si>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</si>
  <si>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</si>
  <si>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</si>
  <si>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</si>
  <si>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</si>
  <si>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</si>
  <si>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</si>
  <si>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</si>
  <si>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</si>
  <si>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</si>
  <si>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</si>
  <si>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</si>
  <si>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</si>
  <si>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</si>
  <si>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</si>
  <si>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</si>
  <si>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</si>
  <si>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</si>
  <si>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</si>
  <si>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</si>
  <si>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</si>
  <si>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</si>
  <si>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</si>
  <si>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</si>
  <si>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</si>
  <si>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</si>
  <si>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</si>
  <si>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</si>
  <si>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</si>
  <si>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</si>
  <si>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</si>
  <si>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</si>
  <si>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</si>
  <si>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</si>
  <si>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</si>
  <si>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</si>
  <si>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</si>
  <si>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</si>
  <si>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</si>
  <si>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</si>
  <si>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</si>
  <si>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</si>
  <si>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</si>
  <si>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</si>
  <si>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</si>
  <si>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</si>
  <si>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</si>
  <si>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</si>
  <si>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</si>
  <si>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</si>
  <si>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</si>
  <si>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</si>
  <si>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</si>
  <si>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</si>
  <si>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</si>
  <si>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</si>
  <si>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</si>
  <si>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</si>
  <si>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</si>
  <si>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</si>
  <si>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</si>
  <si>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</si>
  <si>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</si>
  <si>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</si>
  <si>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</si>
  <si>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</si>
  <si>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</si>
  <si>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</si>
  <si>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</si>
  <si>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</si>
  <si>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</si>
  <si>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</si>
  <si>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</si>
  <si>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</si>
  <si>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</si>
  <si>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</si>
  <si>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</si>
  <si>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</si>
  <si>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</si>
  <si>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</si>
  <si>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</si>
  <si>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</si>
  <si>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</si>
  <si>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</si>
  <si>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</si>
  <si>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</si>
  <si>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</si>
  <si>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</si>
  <si>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</si>
  <si>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</si>
  <si>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</si>
  <si>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</si>
  <si>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</si>
  <si>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</si>
  <si>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</si>
  <si>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</si>
  <si>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</si>
  <si>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</si>
  <si>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</si>
  <si>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</si>
  <si>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</si>
  <si>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</si>
  <si>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</si>
  <si>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</si>
  <si>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</si>
  <si>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</si>
  <si>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</si>
  <si>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</si>
  <si>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</si>
  <si>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</si>
  <si>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</si>
  <si>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</si>
  <si>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</si>
  <si>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</si>
  <si>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</si>
  <si>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</si>
  <si>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</si>
  <si>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</si>
  <si>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</si>
  <si>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</si>
  <si>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</si>
  <si>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</si>
  <si>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</si>
  <si>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</si>
  <si>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</si>
  <si>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</si>
  <si>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</si>
  <si>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</si>
  <si>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</si>
  <si>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</si>
  <si>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</si>
  <si>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</si>
  <si>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</si>
  <si>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</si>
  <si>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</si>
  <si>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</si>
  <si>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</si>
  <si>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</si>
  <si>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</si>
  <si>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</si>
  <si>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</si>
  <si>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</si>
  <si>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</si>
  <si>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</si>
  <si>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</si>
  <si>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</si>
  <si>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</si>
  <si>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</si>
  <si>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</si>
  <si>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</si>
  <si>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</si>
  <si>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</si>
  <si>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</si>
  <si>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</si>
  <si>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</si>
  <si>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</si>
  <si>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</si>
  <si>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</si>
  <si>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</si>
  <si>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</si>
  <si>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</si>
  <si>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</si>
  <si>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</si>
  <si>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</si>
  <si>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</si>
  <si>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</si>
  <si>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</si>
  <si>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</si>
  <si>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</si>
  <si>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</si>
  <si>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</si>
  <si>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</si>
  <si>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</si>
  <si>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</si>
  <si>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</si>
  <si>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</si>
  <si>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</si>
  <si>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</si>
  <si>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</si>
  <si>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</si>
  <si>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</si>
  <si>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</si>
  <si>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</si>
  <si>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</si>
  <si>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</si>
  <si>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</si>
  <si>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</si>
  <si>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</si>
  <si>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</si>
  <si>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</si>
  <si>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</si>
  <si>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</si>
  <si>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</si>
  <si>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</si>
  <si>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</si>
  <si>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</si>
  <si>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</si>
  <si>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</si>
  <si>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</si>
  <si>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</si>
  <si>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</si>
  <si>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</si>
  <si>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</si>
  <si>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</si>
  <si>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</si>
  <si>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</si>
  <si>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</si>
  <si>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</si>
  <si>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</si>
  <si>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</si>
  <si>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</si>
  <si>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</si>
  <si>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</si>
  <si>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</si>
  <si>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</si>
  <si>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</si>
  <si>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</si>
  <si>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</si>
  <si>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</si>
  <si>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</si>
  <si>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</si>
  <si>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</si>
  <si>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</si>
  <si>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</si>
  <si>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</si>
  <si>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</si>
  <si>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</si>
  <si>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</si>
  <si>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</si>
  <si>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</si>
  <si>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</si>
  <si>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</si>
  <si>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</si>
  <si>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</si>
  <si>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</si>
  <si>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</si>
  <si>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</si>
  <si>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</si>
  <si>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</si>
  <si>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</si>
  <si>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</si>
  <si>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</si>
  <si>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</si>
  <si>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</si>
  <si>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</si>
  <si>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</si>
  <si>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</si>
  <si>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</si>
  <si>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</si>
  <si>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</si>
  <si>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</si>
  <si>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</si>
  <si>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</si>
  <si>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</si>
  <si>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</si>
  <si>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</si>
  <si>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</si>
  <si>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</si>
  <si>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</si>
  <si>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</si>
  <si>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</si>
  <si>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</si>
  <si>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</si>
  <si>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</si>
  <si>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</si>
  <si>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</si>
  <si>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</si>
  <si>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</si>
  <si>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</si>
  <si>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</si>
  <si>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</si>
  <si>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</si>
  <si>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</si>
  <si>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</si>
  <si>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</si>
  <si>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</si>
  <si>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</si>
  <si>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</si>
  <si>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</si>
  <si>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</si>
  <si>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</si>
  <si>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</si>
  <si>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</si>
  <si>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</si>
  <si>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</si>
  <si>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</si>
  <si>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</si>
  <si>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</si>
  <si>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</si>
  <si>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</si>
  <si>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</si>
  <si>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</si>
  <si>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</si>
  <si>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</si>
  <si>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</si>
  <si>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</si>
  <si>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</si>
  <si>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</si>
  <si>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</si>
  <si>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</si>
  <si>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</si>
  <si>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</si>
  <si>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</si>
  <si>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</si>
  <si>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</si>
  <si>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</si>
  <si>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</si>
  <si>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</si>
  <si>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</si>
  <si>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</si>
  <si>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</si>
  <si>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</si>
  <si>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</si>
  <si>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</si>
  <si>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</si>
  <si>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</si>
  <si>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</si>
  <si>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</si>
  <si>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</si>
  <si>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</si>
  <si>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</si>
  <si>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</si>
  <si>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</si>
  <si>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</si>
  <si>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</si>
  <si>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</si>
  <si>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</si>
  <si>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</si>
  <si>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</si>
  <si>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</si>
  <si>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</si>
  <si>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</si>
  <si>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</si>
  <si>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</si>
  <si>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</si>
  <si>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</si>
  <si>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</si>
  <si>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</si>
  <si>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</si>
  <si>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</si>
  <si>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</si>
  <si>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</si>
  <si>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</si>
  <si>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</si>
  <si>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</si>
  <si>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</si>
  <si>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</si>
  <si>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</si>
  <si>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</si>
  <si>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</si>
  <si>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</si>
  <si>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</si>
  <si>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</si>
  <si>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</si>
  <si>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</si>
  <si>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</si>
  <si>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</si>
  <si>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</si>
  <si>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</si>
  <si>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</si>
  <si>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</si>
  <si>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</si>
  <si>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</si>
  <si>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</si>
  <si>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</si>
  <si>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</si>
  <si>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</si>
  <si>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</si>
  <si>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</si>
  <si>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</si>
  <si>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</si>
  <si>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</si>
  <si>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</si>
  <si>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</si>
  <si>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</si>
  <si>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</si>
  <si>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</si>
  <si>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</si>
  <si>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</si>
  <si>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</si>
  <si>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</si>
  <si>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</si>
  <si>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</si>
  <si>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</si>
  <si>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</si>
  <si>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</si>
  <si>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</si>
  <si>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</si>
  <si>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</si>
  <si>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</si>
  <si>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</si>
  <si>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</si>
  <si>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</si>
  <si>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</si>
  <si>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</si>
  <si>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</si>
  <si>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</si>
  <si>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</si>
  <si>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</si>
  <si>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</si>
  <si>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</si>
  <si>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</si>
  <si>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</si>
  <si>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</si>
  <si>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</si>
  <si>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</si>
  <si>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</si>
  <si>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</si>
  <si>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</si>
  <si>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</si>
  <si>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</si>
  <si>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</si>
  <si>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</si>
  <si>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</si>
  <si>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</si>
  <si>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</si>
  <si>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</si>
  <si>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</si>
  <si>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</si>
  <si>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</si>
  <si>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</si>
  <si>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</si>
  <si>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</si>
  <si>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</si>
  <si>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</si>
  <si>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</si>
  <si>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</si>
  <si>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</si>
  <si>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</si>
  <si>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</si>
  <si>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</si>
  <si>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</si>
  <si>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</si>
  <si>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</si>
  <si>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</si>
  <si>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</si>
  <si>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</si>
  <si>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</si>
  <si>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</si>
  <si>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</si>
  <si>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</si>
  <si>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</si>
  <si>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</si>
  <si>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</si>
  <si>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</si>
  <si>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</si>
  <si>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</si>
  <si>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</si>
  <si>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</si>
  <si>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</si>
  <si>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</si>
  <si>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</si>
  <si>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</si>
  <si>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</si>
  <si>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</si>
  <si>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</si>
  <si>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</si>
  <si>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</si>
  <si>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</si>
  <si>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</si>
  <si>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</si>
  <si>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</si>
  <si>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</si>
  <si>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</si>
  <si>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</si>
  <si>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</si>
  <si>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</si>
  <si>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</si>
  <si>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</si>
  <si>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</si>
  <si>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</si>
  <si>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</si>
  <si>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</si>
  <si>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</si>
  <si>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</si>
  <si>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</si>
  <si>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</si>
  <si>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</si>
  <si>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</si>
  <si>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</si>
  <si>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</si>
  <si>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</si>
  <si>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</si>
  <si>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</si>
  <si>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</si>
  <si>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</si>
  <si>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</si>
  <si>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</si>
  <si>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</si>
  <si>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</si>
  <si>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</si>
  <si>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</si>
  <si>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</si>
  <si>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</si>
  <si>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</si>
  <si>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</si>
  <si>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</si>
  <si>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</si>
  <si>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</si>
  <si>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</si>
  <si>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</si>
  <si>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</si>
  <si>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</si>
  <si>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</si>
  <si>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</si>
  <si>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</si>
  <si>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</si>
  <si>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</si>
  <si>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</si>
  <si>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</si>
  <si>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</si>
  <si>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</si>
  <si>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</si>
  <si>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</si>
  <si>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</si>
  <si>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</si>
  <si>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</si>
  <si>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</si>
  <si>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</si>
  <si>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</si>
  <si>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</si>
  <si>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</si>
  <si>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</si>
  <si>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</si>
  <si>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</si>
  <si>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</si>
  <si>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</si>
  <si>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</si>
  <si>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</si>
  <si>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</si>
  <si>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</si>
  <si>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</si>
  <si>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</si>
  <si>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</si>
  <si>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</si>
  <si>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</si>
  <si>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</si>
  <si>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</si>
  <si>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</si>
  <si>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</si>
  <si>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</si>
  <si>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</si>
  <si>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</si>
  <si>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</si>
  <si>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</si>
  <si>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</si>
  <si>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</si>
  <si>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</si>
  <si>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</si>
  <si>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</si>
  <si>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</si>
  <si>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</si>
  <si>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</si>
  <si>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</si>
  <si>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</si>
  <si>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</si>
  <si>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</si>
  <si>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</si>
  <si>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</si>
  <si>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</si>
  <si>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</si>
  <si>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</si>
  <si>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</si>
  <si>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</si>
  <si>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</si>
  <si>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</si>
  <si>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</si>
  <si>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</si>
  <si>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</si>
  <si>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</si>
  <si>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</si>
  <si>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</si>
  <si>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</si>
  <si>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</si>
  <si>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</si>
  <si>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</si>
  <si>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</si>
  <si>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</si>
  <si>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</si>
  <si>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</si>
  <si>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</si>
  <si>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</si>
  <si>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</si>
  <si>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</si>
  <si>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</si>
  <si>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</si>
  <si>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</si>
  <si>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</si>
  <si>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</si>
  <si>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</si>
  <si>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</si>
  <si>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</si>
  <si>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</si>
  <si>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</si>
  <si>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</si>
  <si>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</si>
  <si>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</si>
  <si>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</si>
  <si>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</si>
  <si>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</si>
  <si>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</si>
  <si>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</si>
  <si>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</si>
  <si>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</si>
  <si>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</si>
  <si>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</si>
  <si>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</si>
  <si>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</si>
  <si>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</si>
  <si>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</si>
  <si>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</si>
  <si>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</si>
  <si>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</si>
  <si>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</si>
  <si>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</si>
  <si>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</si>
  <si>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</si>
  <si>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</si>
  <si>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</si>
  <si>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</si>
  <si>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</si>
  <si>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</si>
  <si>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</si>
  <si>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</si>
  <si>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</si>
  <si>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</si>
  <si>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</si>
  <si>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</si>
  <si>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</si>
  <si>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</si>
  <si>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</si>
  <si>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</si>
  <si>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</si>
  <si>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</si>
  <si>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</si>
  <si>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</si>
  <si>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</si>
  <si>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</si>
  <si>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</si>
  <si>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</si>
  <si>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</si>
  <si>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</si>
  <si>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</si>
  <si>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</si>
  <si>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</si>
  <si>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</si>
  <si>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</si>
  <si>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</si>
  <si>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</si>
  <si>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</si>
  <si>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</si>
  <si>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</si>
  <si>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</si>
  <si>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</si>
  <si>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</si>
  <si>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</si>
  <si>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</si>
  <si>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</si>
  <si>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</si>
  <si>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</si>
  <si>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</si>
  <si>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</si>
  <si>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</si>
  <si>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</si>
  <si>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</si>
  <si>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</si>
  <si>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</si>
  <si>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</si>
  <si>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</si>
  <si>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</si>
  <si>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</si>
  <si>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</si>
  <si>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</si>
  <si>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</si>
  <si>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</si>
  <si>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</si>
  <si>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</si>
  <si>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</si>
  <si>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</si>
  <si>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</si>
  <si>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</si>
  <si>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</si>
  <si>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</si>
  <si>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</si>
  <si>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</si>
  <si>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</si>
  <si>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</si>
  <si>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</si>
  <si>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</si>
  <si>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</si>
  <si>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</si>
  <si>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</si>
  <si>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</si>
  <si>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</si>
  <si>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</si>
  <si>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</si>
  <si>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</si>
  <si>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</si>
  <si>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</si>
  <si>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</si>
  <si>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</si>
  <si>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</si>
  <si>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</si>
  <si>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</si>
  <si>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</si>
  <si>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</si>
  <si>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</si>
  <si>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</si>
  <si>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</si>
  <si>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</si>
  <si>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</si>
  <si>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</si>
  <si>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</si>
  <si>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</si>
  <si>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</si>
  <si>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</si>
  <si>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</si>
  <si>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</si>
  <si>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</si>
  <si>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</si>
  <si>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</si>
  <si>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</si>
  <si>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</si>
  <si>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</si>
  <si>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</si>
  <si>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</si>
  <si>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</si>
  <si>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</si>
  <si>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</si>
  <si>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</si>
  <si>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</si>
  <si>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</si>
  <si>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</si>
  <si>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</si>
  <si>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</si>
  <si>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</si>
  <si>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</si>
  <si>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</si>
  <si>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</si>
  <si>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</si>
  <si>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</si>
  <si>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</si>
  <si>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</si>
  <si>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</si>
  <si>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</si>
  <si>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</si>
  <si>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</si>
  <si>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</si>
  <si>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</si>
  <si>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</si>
  <si>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</si>
  <si>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</si>
  <si>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</si>
  <si>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</si>
  <si>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</si>
  <si>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</si>
  <si>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</si>
  <si>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</si>
  <si>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</si>
  <si>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</si>
  <si>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</si>
  <si>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</si>
  <si>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</si>
  <si>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</si>
  <si>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</si>
  <si>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</si>
  <si>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</si>
  <si>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</si>
  <si>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</si>
  <si>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</si>
  <si>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</si>
  <si>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</si>
  <si>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</si>
  <si>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</si>
  <si>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</si>
  <si>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</si>
  <si>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</si>
  <si>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</si>
  <si>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</si>
  <si>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</si>
  <si>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</si>
  <si>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</si>
  <si>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</si>
  <si>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</si>
  <si>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</si>
  <si>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</si>
  <si>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</si>
  <si>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</si>
  <si>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</si>
  <si>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</si>
  <si>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</si>
  <si>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</si>
  <si>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</si>
  <si>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</si>
  <si>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</si>
  <si>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</si>
  <si>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</si>
  <si>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</si>
  <si>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</si>
  <si>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</si>
  <si>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</si>
  <si>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</si>
  <si>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</si>
  <si>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</si>
  <si>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</si>
  <si>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</si>
  <si>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</si>
  <si>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</si>
  <si>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</si>
  <si>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</si>
  <si>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</si>
  <si>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</si>
  <si>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</si>
  <si>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</si>
  <si>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</si>
  <si>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</si>
  <si>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</si>
  <si>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</si>
  <si>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</si>
  <si>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</si>
  <si>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</si>
  <si>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</si>
  <si>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</si>
  <si>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</si>
  <si>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</si>
  <si>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</si>
  <si>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</si>
  <si>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</si>
  <si>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</si>
  <si>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</si>
  <si>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</si>
  <si>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</si>
  <si>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</si>
  <si>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</si>
  <si>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</si>
  <si>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</si>
  <si>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</si>
  <si>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</si>
  <si>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</si>
  <si>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</si>
  <si>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</si>
  <si>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</si>
  <si>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</si>
  <si>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</si>
  <si>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</si>
  <si>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</si>
  <si>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</si>
  <si>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</si>
  <si>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</si>
  <si>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</si>
  <si>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</si>
  <si>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</si>
  <si>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</si>
  <si>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</si>
  <si>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</si>
  <si>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</si>
  <si>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</si>
  <si>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</si>
  <si>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</si>
  <si>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</si>
  <si>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</si>
  <si>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</si>
  <si>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</si>
  <si>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</si>
  <si>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</si>
  <si>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</si>
  <si>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</si>
  <si>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</si>
  <si>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</si>
  <si>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</si>
  <si>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</si>
  <si>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</si>
  <si>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</si>
  <si>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</si>
  <si>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</si>
  <si>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</si>
  <si>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</si>
  <si>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</si>
  <si>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</si>
  <si>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</si>
  <si>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</si>
  <si>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</si>
  <si>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</si>
  <si>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</si>
  <si>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</si>
  <si>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</si>
  <si>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</si>
  <si>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</si>
  <si>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</si>
  <si>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</si>
  <si>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</si>
  <si>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</si>
  <si>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</si>
  <si>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</si>
  <si>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</si>
  <si>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</si>
  <si>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</si>
  <si>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</si>
  <si>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</si>
  <si>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</si>
  <si>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</si>
  <si>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</si>
  <si>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</si>
  <si>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</si>
  <si>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</si>
  <si>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</si>
  <si>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</si>
  <si>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</si>
  <si>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</si>
  <si>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</si>
  <si>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</si>
  <si>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</si>
  <si>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</si>
  <si>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</si>
  <si>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</si>
  <si>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</si>
  <si>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</si>
  <si>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</si>
  <si>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</si>
  <si>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</si>
  <si>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</si>
  <si>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</si>
  <si>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</si>
  <si>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</si>
  <si>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</si>
  <si>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</si>
  <si>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</si>
  <si>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</si>
  <si>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</si>
  <si>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</si>
  <si>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</si>
  <si>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</si>
  <si>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</si>
  <si>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</si>
  <si>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</si>
  <si>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</si>
  <si>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</si>
  <si>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</si>
  <si>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</si>
  <si>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</si>
  <si>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</si>
  <si>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</si>
  <si>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</si>
  <si>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</si>
  <si>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</si>
  <si>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</si>
  <si>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</si>
  <si>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</si>
  <si>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</si>
  <si>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</si>
  <si>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</si>
  <si>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</si>
  <si>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</si>
  <si>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</si>
  <si>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</si>
  <si>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</si>
  <si>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</si>
  <si>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</si>
  <si>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</si>
  <si>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</si>
  <si>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</si>
  <si>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</si>
  <si>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</si>
  <si>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</si>
  <si>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</si>
  <si>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</si>
  <si>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</si>
  <si>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</si>
  <si>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</si>
  <si>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</si>
  <si>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</si>
  <si>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</si>
  <si>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</si>
  <si>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</si>
  <si>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</si>
  <si>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</si>
  <si>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</si>
  <si>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</si>
  <si>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</si>
  <si>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</si>
  <si>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</si>
  <si>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</si>
  <si>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</si>
  <si>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</si>
  <si>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</si>
  <si>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</si>
  <si>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</si>
  <si>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</si>
  <si>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</si>
  <si>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</si>
  <si>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</si>
  <si>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</si>
  <si>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</si>
  <si>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</si>
  <si>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</si>
  <si>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</si>
  <si>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</si>
  <si>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</si>
  <si>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</si>
  <si>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</si>
  <si>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</si>
  <si>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</si>
  <si>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</si>
  <si>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</si>
  <si>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</si>
  <si>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</si>
  <si>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</si>
  <si>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</si>
  <si>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</si>
  <si>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</si>
  <si>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</si>
  <si>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</si>
  <si>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</si>
  <si>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</si>
  <si>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</si>
  <si>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</si>
  <si>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</si>
  <si>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</si>
  <si>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</si>
  <si>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</si>
  <si>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</si>
  <si>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</si>
  <si>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</si>
  <si>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</si>
  <si>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</si>
  <si>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</si>
  <si>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</si>
  <si>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</si>
  <si>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</si>
  <si>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</si>
  <si>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</si>
  <si>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</si>
  <si>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</si>
  <si>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</si>
  <si>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</si>
  <si>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</si>
  <si>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</si>
  <si>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</si>
  <si>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</si>
  <si>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</si>
  <si>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</si>
  <si>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</si>
  <si>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</si>
  <si>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</si>
  <si>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</si>
  <si>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</si>
  <si>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</si>
  <si>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</si>
  <si>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</si>
  <si>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</si>
  <si>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</si>
  <si>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</si>
  <si>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</si>
  <si>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</si>
  <si>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</si>
  <si>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</si>
  <si>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</si>
  <si>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</si>
  <si>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</si>
  <si>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</si>
  <si>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</si>
  <si>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</si>
  <si>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</si>
  <si>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</si>
  <si>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</si>
  <si>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</si>
  <si>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</si>
  <si>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</si>
  <si>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</si>
  <si>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</si>
  <si>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</si>
  <si>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</si>
  <si>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</si>
  <si>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</si>
  <si>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</si>
  <si>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</si>
  <si>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</si>
  <si>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</si>
  <si>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</si>
  <si>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</si>
  <si>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</si>
  <si>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</si>
  <si>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</si>
  <si>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</si>
  <si>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</si>
  <si>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</si>
  <si>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</si>
  <si>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</si>
  <si>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</si>
  <si>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</si>
  <si>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</si>
  <si>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</si>
  <si>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</si>
  <si>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</si>
  <si>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</si>
  <si>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</si>
  <si>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</si>
  <si>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</si>
  <si>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</si>
  <si>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</si>
  <si>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</si>
  <si>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</si>
  <si>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</si>
  <si>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</si>
  <si>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</si>
  <si>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</si>
  <si>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</si>
  <si>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</si>
  <si>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</si>
  <si>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</si>
  <si>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</si>
  <si>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</si>
  <si>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</si>
  <si>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</si>
  <si>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</si>
  <si>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</si>
  <si>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</si>
  <si>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</si>
  <si>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</si>
  <si>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</si>
  <si>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</si>
  <si>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</si>
  <si>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</si>
  <si>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</si>
  <si>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</si>
  <si>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</si>
  <si>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</si>
  <si>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</si>
  <si>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</si>
  <si>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</si>
  <si>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</si>
  <si>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</si>
  <si>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</si>
  <si>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</si>
  <si>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</si>
  <si>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</si>
  <si>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</si>
  <si>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</si>
  <si>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</si>
  <si>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</si>
  <si>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</si>
  <si>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</si>
  <si>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</si>
  <si>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</si>
  <si>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</si>
  <si>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</si>
  <si>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</si>
  <si>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</si>
  <si>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</si>
  <si>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</si>
  <si>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</si>
  <si>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</si>
  <si>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</si>
  <si>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</si>
  <si>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</si>
  <si>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</si>
  <si>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</si>
  <si>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</si>
  <si>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</si>
  <si>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</si>
  <si>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</si>
  <si>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</si>
  <si>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</si>
  <si>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</si>
  <si>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</si>
  <si>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</si>
  <si>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</si>
  <si>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</si>
  <si>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</si>
  <si>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</si>
  <si>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</si>
  <si>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</si>
  <si>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</si>
  <si>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</si>
  <si>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</si>
  <si>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</si>
  <si>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</si>
  <si>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</si>
  <si>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</si>
  <si>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</si>
  <si>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</si>
  <si>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</si>
  <si>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</si>
  <si>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</si>
  <si>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</si>
  <si>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</si>
  <si>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</si>
  <si>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</si>
  <si>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</si>
  <si>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</si>
  <si>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</si>
  <si>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</si>
  <si>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</si>
  <si>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</si>
  <si>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</si>
  <si>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</si>
  <si>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</si>
  <si>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</si>
  <si>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</si>
  <si>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</si>
  <si>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</si>
  <si>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</si>
  <si>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</si>
  <si>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</si>
  <si>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</si>
  <si>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</si>
  <si>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</si>
  <si>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</si>
  <si>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</si>
  <si>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</si>
  <si>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</si>
  <si>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</si>
  <si>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</si>
  <si>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</si>
  <si>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</si>
  <si>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</si>
  <si>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</si>
  <si>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</si>
  <si>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</si>
  <si>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</si>
  <si>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</si>
  <si>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</si>
  <si>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</si>
  <si>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</si>
  <si>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</si>
  <si>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</si>
  <si>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</si>
  <si>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</si>
  <si>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</si>
  <si>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</si>
  <si>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</si>
  <si>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</si>
  <si>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</si>
  <si>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</si>
  <si>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</si>
  <si>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</si>
  <si>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</si>
  <si>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</si>
  <si>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</si>
  <si>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</si>
  <si>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</si>
  <si>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</si>
  <si>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</si>
  <si>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</si>
  <si>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</si>
  <si>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</si>
  <si>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</si>
  <si>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</si>
  <si>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</si>
  <si>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</si>
  <si>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</si>
  <si>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</si>
  <si>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</si>
  <si>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</si>
  <si>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</si>
  <si>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</si>
  <si>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</si>
  <si>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</si>
  <si>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</si>
  <si>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</si>
  <si>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</si>
  <si>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</si>
  <si>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</si>
  <si>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</si>
  <si>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</si>
  <si>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</si>
  <si>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</si>
  <si>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</si>
  <si>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</si>
  <si>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</si>
  <si>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</si>
  <si>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</si>
  <si>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</si>
  <si>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</si>
  <si>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</si>
  <si>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</si>
  <si>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</si>
  <si>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</si>
  <si>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</si>
  <si>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</si>
  <si>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</si>
  <si>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</si>
  <si>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</si>
  <si>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</si>
  <si>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</si>
  <si>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</si>
  <si>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</si>
  <si>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</si>
  <si>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</si>
  <si>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</si>
  <si>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</si>
  <si>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</si>
  <si>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</si>
  <si>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</si>
  <si>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</si>
  <si>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</si>
  <si>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</si>
  <si>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</si>
  <si>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</si>
  <si>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</si>
  <si>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</si>
  <si>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</si>
  <si>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</si>
  <si>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</si>
  <si>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</si>
  <si>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</si>
  <si>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</si>
  <si>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</si>
  <si>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</si>
  <si>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</si>
  <si>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</si>
  <si>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</si>
  <si>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</si>
  <si>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</si>
  <si>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</si>
  <si>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</si>
  <si>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</si>
  <si>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</si>
  <si>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</si>
  <si>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</si>
  <si>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</si>
  <si>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</si>
  <si>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</si>
  <si>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</si>
  <si>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</si>
  <si>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</si>
  <si>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</si>
  <si>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</si>
  <si>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</si>
  <si>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</si>
  <si>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</si>
  <si>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</si>
  <si>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</si>
  <si>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</si>
  <si>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</si>
  <si>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</si>
  <si>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</si>
  <si>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</si>
  <si>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</si>
  <si>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</si>
  <si>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</si>
  <si>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</si>
  <si>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</si>
  <si>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</si>
  <si>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</si>
  <si>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</si>
  <si>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</si>
  <si>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</si>
  <si>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</si>
  <si>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</si>
  <si>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</si>
  <si>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</si>
  <si>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</si>
  <si>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</si>
  <si>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</si>
  <si>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</si>
  <si>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</si>
  <si>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</si>
  <si>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</si>
  <si>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</si>
  <si>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</si>
  <si>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</si>
  <si>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</si>
  <si>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</si>
  <si>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</si>
  <si>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</si>
  <si>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</si>
  <si>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</si>
  <si>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</si>
  <si>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</si>
  <si>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</si>
  <si>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</si>
  <si>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</si>
  <si>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</si>
  <si>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</si>
  <si>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</si>
  <si>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</si>
  <si>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</si>
  <si>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</si>
  <si>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</si>
  <si>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</si>
  <si>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</si>
  <si>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</si>
  <si>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</si>
  <si>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</si>
  <si>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</si>
  <si>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</si>
  <si>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</si>
  <si>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</si>
  <si>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</si>
  <si>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</si>
  <si>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</si>
  <si>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</si>
  <si>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</si>
  <si>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</si>
  <si>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</si>
  <si>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</si>
  <si>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</si>
  <si>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</si>
  <si>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</si>
  <si>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</si>
  <si>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</si>
  <si>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</si>
  <si>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</si>
  <si>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</si>
  <si>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</si>
  <si>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</si>
  <si>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</si>
  <si>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</si>
  <si>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</si>
  <si>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</si>
  <si>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</si>
  <si>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</si>
  <si>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</si>
  <si>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</si>
  <si>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</si>
  <si>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</si>
  <si>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</si>
  <si>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</si>
  <si>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</si>
  <si>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</si>
  <si>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</si>
  <si>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</si>
  <si>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</si>
  <si>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</si>
  <si>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</si>
  <si>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</si>
  <si>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</si>
  <si>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</si>
  <si>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</si>
  <si>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</si>
  <si>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</si>
  <si>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</si>
  <si>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</si>
  <si>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</si>
  <si>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</si>
  <si>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</si>
  <si>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</si>
  <si>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</si>
  <si>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</si>
  <si>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</si>
  <si>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</si>
  <si>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</si>
  <si>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</si>
  <si>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</si>
  <si>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</si>
  <si>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</si>
  <si>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</si>
  <si>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</si>
  <si>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</si>
  <si>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</si>
  <si>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</si>
  <si>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</si>
  <si>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</si>
  <si>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</si>
  <si>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</si>
  <si>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</si>
  <si>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</si>
  <si>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</si>
  <si>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</si>
  <si>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</si>
  <si>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</si>
  <si>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</si>
  <si>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</si>
  <si>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</si>
  <si>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</si>
  <si>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</si>
  <si>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</si>
  <si>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</si>
  <si>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</si>
  <si>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</si>
  <si>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</si>
  <si>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</si>
  <si>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</si>
  <si>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</si>
  <si>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</si>
  <si>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</si>
  <si>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</si>
  <si>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</si>
  <si>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</si>
  <si>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</si>
  <si>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</si>
  <si>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</si>
  <si>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</si>
  <si>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</si>
  <si>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</si>
  <si>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</si>
  <si>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</si>
  <si>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</si>
  <si>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</si>
  <si>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</si>
  <si>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</si>
  <si>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</si>
  <si>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</si>
  <si>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</si>
  <si>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</si>
  <si>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</si>
  <si>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</si>
  <si>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</si>
  <si>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</si>
  <si>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</si>
  <si>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</si>
  <si>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</si>
  <si>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</si>
  <si>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</si>
  <si>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</si>
  <si>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</si>
  <si>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</si>
  <si>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</si>
  <si>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</si>
  <si>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</si>
  <si>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</si>
  <si>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</si>
  <si>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</si>
  <si>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</si>
  <si>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</si>
  <si>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</si>
  <si>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</si>
  <si>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</si>
  <si>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</si>
  <si>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</si>
  <si>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</si>
  <si>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</si>
  <si>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</si>
  <si>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</si>
  <si>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</si>
  <si>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</si>
  <si>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</si>
  <si>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</si>
  <si>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</si>
  <si>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</si>
  <si>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</si>
  <si>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</si>
  <si>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</si>
  <si>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</si>
  <si>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</si>
  <si>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</si>
  <si>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</si>
  <si>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</si>
  <si>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</si>
  <si>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</si>
  <si>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</si>
  <si>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</si>
  <si>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</si>
  <si>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</si>
  <si>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</si>
  <si>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</si>
  <si>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</si>
  <si>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</si>
  <si>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</si>
  <si>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</si>
  <si>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</si>
  <si>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</si>
  <si>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</si>
  <si>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</si>
  <si>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</si>
  <si>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</si>
  <si>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</si>
  <si>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</si>
  <si>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</si>
  <si>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</si>
  <si>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</si>
  <si>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</si>
  <si>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</si>
  <si>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</si>
  <si>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</si>
  <si>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</si>
  <si>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</si>
  <si>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</si>
  <si>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</si>
  <si>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</si>
  <si>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</si>
  <si>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</si>
  <si>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</si>
  <si>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</si>
  <si>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</si>
  <si>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</si>
  <si>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</si>
  <si>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</si>
  <si>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</si>
  <si>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</si>
  <si>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</si>
  <si>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</si>
  <si>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</si>
  <si>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</si>
  <si>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</si>
  <si>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</si>
  <si>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</si>
  <si>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</si>
  <si>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</si>
  <si>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</si>
  <si>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</si>
  <si>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</si>
  <si>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Volume (m3)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</si>
  <si>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</si>
  <si>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</si>
  <si>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</si>
  <si>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</si>
  <si>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</si>
  <si>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</si>
  <si>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</si>
  <si>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</si>
  <si>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</si>
  <si>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</si>
  <si>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</si>
  <si>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</si>
  <si>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</si>
  <si>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</si>
  <si>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</si>
  <si>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</si>
  <si>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</si>
  <si>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</si>
  <si>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</si>
  <si>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</si>
  <si>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</si>
  <si>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</si>
  <si>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</si>
  <si>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</si>
  <si>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</si>
  <si>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</si>
  <si>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</si>
  <si>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</si>
  <si>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</si>
  <si>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</si>
  <si>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</si>
  <si>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</si>
  <si>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</si>
  <si>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</si>
  <si>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</si>
  <si>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</si>
  <si>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</si>
  <si>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</si>
  <si>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</si>
  <si>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</si>
  <si>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</si>
  <si>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</si>
  <si>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</si>
  <si>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</si>
  <si>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</si>
  <si>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</si>
  <si>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</si>
  <si>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Roof (O),  Floor (X)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</si>
  <si>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</si>
  <si>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</si>
  <si>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</si>
  <si>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</si>
  <si>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</si>
  <si>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</si>
  <si>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</si>
  <si>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</si>
  <si>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</si>
  <si>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</si>
  <si>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</si>
  <si>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</si>
  <si>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</si>
  <si>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</si>
  <si>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</si>
  <si>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</si>
  <si>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</si>
  <si>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</si>
  <si>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</si>
  <si>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</si>
  <si>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</si>
  <si>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</si>
  <si>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</si>
  <si>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</si>
  <si>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</si>
  <si>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</si>
  <si>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</si>
  <si>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</si>
  <si>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</si>
  <si>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</si>
  <si>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</si>
  <si>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</si>
  <si>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</si>
  <si>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</si>
  <si>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</si>
  <si>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</si>
  <si>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</si>
  <si>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</si>
  <si>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</si>
  <si>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</si>
  <si>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</si>
  <si>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</si>
  <si>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</si>
  <si>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</si>
  <si>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</si>
  <si>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</si>
  <si>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</si>
  <si>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</si>
  <si>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</si>
  <si>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</si>
  <si>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</si>
  <si>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</si>
  <si>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</si>
  <si>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</si>
  <si>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</si>
  <si>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</si>
  <si>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</si>
  <si>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</si>
  <si>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</si>
  <si>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</si>
  <si>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</si>
  <si>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</si>
  <si>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</si>
  <si>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</si>
  <si>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</si>
  <si>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</si>
  <si>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</si>
  <si>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</si>
  <si>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</si>
  <si>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</si>
  <si>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</si>
  <si>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</si>
  <si>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</si>
  <si>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</si>
  <si>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</si>
  <si>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</si>
  <si>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</si>
  <si>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</si>
  <si>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</si>
  <si>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</si>
  <si>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</si>
  <si>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</si>
  <si>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</si>
  <si>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</si>
  <si>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</si>
  <si>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</si>
  <si>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</si>
  <si>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</si>
  <si>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</si>
  <si>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</si>
  <si>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</si>
  <si>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</si>
  <si>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</si>
  <si>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</si>
  <si>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</si>
  <si>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</si>
  <si>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</si>
  <si>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</si>
  <si>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</si>
  <si>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</si>
  <si>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</si>
  <si>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</si>
  <si>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</si>
  <si>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</si>
  <si>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</si>
  <si>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</si>
  <si>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</si>
  <si>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</si>
  <si>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</si>
  <si>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</si>
  <si>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</si>
  <si>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</si>
  <si>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</si>
  <si>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</si>
  <si>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</si>
  <si>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</si>
  <si>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</si>
  <si>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</si>
  <si>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</si>
  <si>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</si>
  <si>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</si>
  <si>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</si>
  <si>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</si>
  <si>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</si>
  <si>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</si>
  <si>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</si>
  <si>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</si>
  <si>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</si>
  <si>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</si>
  <si>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</si>
  <si>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</si>
  <si>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</si>
  <si>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</si>
  <si>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</si>
  <si>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</si>
  <si>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</si>
  <si>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</si>
  <si>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</si>
  <si>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</si>
  <si>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</si>
  <si>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</si>
  <si>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</si>
  <si>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</si>
  <si>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</si>
  <si>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</si>
  <si>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</si>
  <si>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</si>
  <si>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</si>
  <si>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</si>
  <si>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</si>
  <si>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</si>
  <si>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</si>
  <si>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</si>
  <si>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</si>
  <si>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</si>
  <si>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</si>
  <si>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</si>
  <si>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</si>
  <si>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</si>
  <si>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</si>
  <si>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</si>
  <si>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</si>
  <si>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</si>
  <si>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</si>
  <si>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</si>
  <si>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</si>
  <si>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</si>
  <si>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</si>
  <si>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</si>
  <si>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</si>
  <si>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</si>
  <si>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</si>
  <si>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</si>
  <si>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</si>
  <si>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</si>
  <si>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</si>
  <si>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</si>
  <si>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</si>
  <si>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</si>
  <si>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</si>
  <si>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</si>
  <si>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</si>
  <si>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</si>
  <si>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</si>
  <si>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</si>
  <si>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</si>
  <si>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</si>
  <si>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</si>
  <si>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</si>
  <si>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</si>
  <si>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</si>
  <si>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</si>
  <si>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</si>
  <si>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</si>
  <si>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</si>
  <si>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</si>
  <si>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</si>
  <si>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</si>
  <si>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</si>
  <si>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</si>
  <si>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</si>
  <si>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</si>
  <si>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</si>
  <si>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</si>
  <si>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</si>
  <si>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</si>
  <si>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</si>
  <si>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</si>
  <si>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</si>
  <si>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</si>
  <si>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</si>
  <si>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</si>
  <si>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</si>
  <si>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</si>
  <si>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</si>
  <si>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</si>
  <si>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</si>
  <si>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</si>
  <si>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</si>
  <si>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</si>
  <si>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</si>
  <si>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</si>
  <si>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</si>
  <si>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</si>
  <si>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</si>
  <si>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</si>
  <si>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</si>
  <si>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</si>
  <si>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</si>
  <si>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</si>
  <si>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</si>
  <si>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</si>
  <si>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</si>
  <si>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</si>
  <si>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</si>
  <si>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</si>
  <si>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</si>
  <si>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</si>
  <si>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</si>
  <si>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</si>
  <si>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</si>
  <si>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</si>
  <si>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</si>
  <si>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</si>
  <si>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</si>
  <si>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</si>
  <si>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</si>
  <si>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</si>
  <si>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</si>
  <si>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</si>
  <si>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</si>
  <si>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</si>
  <si>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</si>
  <si>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</si>
  <si>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</si>
  <si>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</si>
  <si>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</si>
  <si>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</si>
  <si>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</si>
  <si>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</si>
  <si>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</si>
  <si>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</si>
  <si>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</si>
  <si>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</si>
  <si>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</si>
  <si>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</si>
  <si>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</si>
  <si>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</si>
  <si>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</si>
  <si>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</si>
  <si>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</si>
  <si>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</si>
  <si>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</si>
  <si>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</si>
  <si>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</si>
  <si>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</si>
  <si>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</si>
  <si>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</si>
  <si>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</si>
  <si>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</si>
  <si>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</si>
  <si>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</si>
  <si>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</si>
  <si>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</si>
  <si>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</si>
  <si>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</si>
  <si>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</si>
  <si>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</si>
  <si>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</si>
  <si>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</si>
  <si>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</si>
  <si>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</si>
  <si>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</si>
  <si>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</si>
  <si>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</si>
  <si>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</si>
  <si>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</si>
  <si>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</si>
  <si>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</si>
  <si>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</si>
  <si>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</si>
  <si>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</si>
  <si>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</si>
  <si>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</si>
  <si>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</si>
  <si>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</si>
  <si>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</si>
  <si>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</si>
  <si>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</si>
  <si>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</si>
  <si>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</si>
  <si>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</si>
  <si>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</si>
  <si>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</si>
  <si>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</si>
  <si>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</si>
  <si>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</si>
  <si>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</si>
  <si>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</si>
  <si>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</si>
  <si>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</si>
  <si>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</si>
  <si>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</si>
  <si>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</si>
  <si>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</si>
  <si>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</si>
  <si>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</si>
  <si>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</si>
  <si>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</si>
  <si>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</si>
  <si>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</si>
  <si>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</si>
  <si>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</si>
  <si>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</si>
  <si>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</si>
  <si>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</si>
  <si>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</si>
  <si>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</si>
  <si>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</si>
  <si>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</si>
  <si>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</si>
  <si>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</si>
  <si>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</si>
  <si>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</si>
  <si>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</si>
  <si>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</si>
  <si>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</si>
  <si>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</si>
  <si>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</si>
  <si>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</si>
  <si>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</si>
  <si>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</si>
  <si>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</si>
  <si>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</si>
  <si>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</si>
  <si>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</si>
  <si>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</si>
  <si>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</si>
  <si>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</si>
  <si>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</si>
  <si>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</si>
  <si>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</si>
  <si>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</si>
  <si>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</si>
  <si>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</si>
  <si>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</si>
  <si>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</si>
  <si>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</si>
  <si>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</si>
  <si>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</si>
  <si>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</si>
  <si>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</si>
  <si>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</si>
  <si>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</si>
  <si>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</si>
  <si>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</si>
  <si>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</si>
  <si>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</si>
  <si>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</si>
  <si>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</si>
  <si>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</si>
  <si>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</si>
  <si>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</si>
  <si>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</si>
  <si>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</si>
  <si>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</si>
  <si>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</si>
  <si>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</si>
  <si>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</si>
  <si>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</si>
  <si>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</si>
  <si>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</si>
  <si>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</si>
  <si>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</si>
  <si>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</si>
  <si>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</si>
  <si>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</si>
  <si>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</si>
  <si>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</si>
  <si>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</si>
  <si>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</si>
  <si>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</si>
  <si>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</si>
  <si>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</si>
  <si>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</si>
  <si>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</si>
  <si>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</si>
  <si>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</si>
  <si>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</si>
  <si>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</si>
  <si>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</si>
  <si>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</si>
  <si>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</si>
  <si>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</si>
  <si>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</si>
  <si>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</si>
  <si>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</si>
  <si>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</si>
  <si>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</si>
  <si>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</si>
  <si>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</si>
  <si>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</si>
  <si>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</si>
  <si>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</si>
  <si>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</si>
  <si>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</si>
  <si>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</si>
  <si>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</si>
  <si>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</si>
  <si>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</si>
  <si>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</si>
  <si>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</si>
  <si>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</si>
  <si>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</si>
  <si>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</si>
  <si>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</si>
  <si>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</si>
  <si>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</si>
  <si>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</si>
  <si>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</si>
  <si>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</si>
  <si>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</si>
  <si>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</si>
  <si>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</si>
  <si>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</si>
  <si>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</si>
  <si>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</si>
  <si>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</si>
  <si>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</si>
  <si>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</si>
  <si>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</si>
  <si>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</si>
  <si>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</si>
  <si>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</si>
  <si>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</si>
  <si>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</si>
  <si>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</si>
  <si>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</si>
  <si>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</si>
  <si>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</si>
  <si>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</si>
  <si>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</si>
  <si>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</si>
  <si>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</si>
  <si>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</si>
  <si>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</si>
  <si>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</si>
  <si>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</si>
  <si>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</si>
  <si>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</si>
  <si>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</si>
  <si>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</si>
  <si>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</si>
  <si>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</si>
  <si>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</si>
  <si>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</si>
  <si>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</si>
  <si>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</si>
  <si>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</si>
  <si>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</si>
  <si>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</si>
  <si>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</si>
  <si>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</si>
  <si>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</si>
  <si>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</si>
  <si>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</si>
  <si>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</si>
  <si>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</si>
  <si>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</si>
  <si>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</si>
  <si>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</si>
  <si>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</si>
  <si>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</si>
  <si>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</si>
  <si>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</si>
  <si>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</si>
  <si>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</si>
  <si>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</si>
  <si>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</si>
  <si>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</si>
  <si>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</si>
  <si>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</si>
  <si>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</si>
  <si>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</si>
  <si>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</si>
  <si>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</si>
  <si>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</si>
  <si>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</si>
  <si>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</si>
  <si>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</si>
  <si>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</si>
  <si>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</si>
  <si>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</si>
  <si>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</si>
  <si>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</si>
  <si>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</si>
  <si>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</si>
  <si>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</si>
  <si>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</si>
  <si>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</si>
  <si>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</si>
  <si>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</si>
  <si>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</si>
  <si>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</si>
  <si>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</si>
  <si>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</si>
  <si>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</si>
  <si>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</si>
  <si>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</si>
  <si>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</si>
  <si>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</si>
  <si>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</si>
  <si>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</si>
  <si>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</si>
  <si>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</si>
  <si>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</si>
  <si>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</si>
  <si>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</si>
  <si>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</si>
  <si>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</si>
  <si>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</si>
  <si>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</si>
  <si>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</si>
  <si>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</si>
  <si>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</si>
  <si>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</si>
  <si>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</si>
  <si>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</si>
  <si>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</si>
  <si>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</si>
  <si>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</si>
  <si>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</si>
  <si>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</si>
  <si>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</si>
  <si>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</si>
  <si>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</si>
  <si>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</si>
  <si>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</si>
  <si>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</si>
  <si>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</si>
  <si>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</si>
  <si>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</si>
  <si>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</si>
  <si>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</si>
  <si>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</si>
  <si>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</si>
  <si>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</si>
  <si>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</si>
  <si>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</si>
  <si>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</si>
  <si>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</si>
  <si>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</si>
  <si>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</si>
  <si>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</si>
  <si>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</si>
  <si>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</si>
  <si>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</si>
  <si>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</si>
  <si>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</si>
  <si>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</si>
  <si>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</si>
  <si>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</si>
  <si>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</si>
  <si>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</si>
  <si>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</si>
  <si>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</si>
  <si>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</si>
  <si>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</si>
  <si>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</si>
  <si>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</si>
  <si>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</si>
  <si>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</si>
  <si>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</si>
  <si>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</si>
  <si>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</si>
  <si>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</si>
  <si>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</si>
  <si>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</si>
  <si>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</si>
  <si>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</si>
  <si>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</si>
  <si>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</si>
  <si>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</si>
  <si>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</si>
  <si>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</si>
  <si>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</si>
  <si>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</si>
  <si>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</si>
  <si>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</si>
  <si>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</si>
  <si>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</si>
  <si>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</si>
  <si>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</si>
  <si>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</si>
  <si>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</si>
  <si>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</si>
  <si>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</si>
  <si>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</si>
  <si>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</si>
  <si>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</si>
  <si>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</si>
  <si>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</si>
  <si>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</si>
  <si>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</si>
  <si>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</si>
  <si>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</si>
  <si>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</si>
  <si>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</si>
  <si>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</si>
  <si>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</si>
  <si>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</si>
  <si>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</si>
  <si>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</si>
  <si>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</si>
  <si>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</si>
  <si>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</si>
  <si>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</si>
  <si>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</si>
  <si>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</si>
  <si>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</si>
  <si>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</si>
  <si>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</si>
  <si>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</si>
  <si>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</si>
  <si>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</si>
  <si>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</si>
  <si>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</si>
  <si>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</si>
  <si>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</si>
  <si>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</si>
  <si>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</si>
  <si>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</si>
  <si>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</si>
  <si>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</si>
  <si>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</si>
  <si>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</si>
  <si>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</si>
  <si>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</si>
  <si>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</si>
  <si>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</si>
  <si>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</si>
  <si>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</si>
  <si>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</si>
  <si>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</si>
  <si>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</si>
  <si>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</si>
  <si>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</si>
  <si>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</si>
  <si>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</si>
  <si>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</si>
  <si>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</si>
  <si>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</si>
  <si>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</si>
  <si>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</si>
  <si>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</si>
  <si>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</si>
  <si>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</si>
  <si>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</si>
  <si>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</si>
  <si>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</si>
  <si>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</si>
  <si>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</si>
  <si>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</si>
  <si>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</si>
  <si>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</si>
  <si>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</si>
  <si>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</si>
  <si>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</si>
  <si>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</si>
  <si>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</si>
  <si>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</si>
  <si>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</si>
  <si>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</si>
  <si>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</si>
  <si>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</si>
  <si>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</si>
  <si>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</si>
  <si>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</si>
  <si>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</si>
  <si>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</si>
  <si>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</si>
  <si>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</si>
  <si>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</si>
  <si>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</si>
  <si>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</si>
  <si>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</si>
  <si>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</si>
  <si>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</si>
  <si>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</si>
  <si>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</si>
  <si>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</si>
  <si>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</si>
  <si>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</si>
  <si>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</si>
  <si>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</si>
  <si>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</si>
  <si>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</si>
  <si>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</si>
  <si>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</si>
  <si>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</si>
  <si>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</si>
  <si>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</si>
  <si>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</si>
  <si>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</si>
  <si>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</si>
  <si>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</si>
  <si>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</si>
  <si>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</si>
  <si>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</si>
  <si>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</si>
  <si>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</si>
  <si>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</si>
  <si>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</si>
  <si>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</si>
  <si>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</si>
  <si>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</si>
  <si>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</si>
  <si>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</si>
  <si>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</si>
  <si>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</si>
  <si>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</si>
  <si>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</si>
  <si>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</si>
  <si>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Hori. Brace_Angle_KSD3502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</si>
  <si>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</si>
  <si>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</si>
  <si>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</si>
  <si>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</si>
  <si>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</si>
  <si>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</si>
  <si>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</si>
  <si>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</si>
  <si>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</si>
  <si>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</si>
  <si>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</si>
  <si>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</si>
  <si>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</si>
  <si>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</si>
  <si>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</si>
  <si>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</si>
  <si>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</si>
  <si>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</si>
  <si>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</si>
  <si>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</si>
  <si>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</si>
  <si>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</si>
  <si>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</si>
  <si>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</si>
  <si>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</si>
  <si>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</si>
  <si>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</si>
  <si>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</si>
  <si>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</si>
  <si>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</si>
  <si>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</si>
  <si>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</si>
  <si>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</si>
  <si>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</si>
  <si>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</si>
  <si>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</si>
  <si>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</si>
  <si>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</si>
  <si>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</si>
  <si>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</si>
  <si>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</si>
  <si>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</si>
  <si>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</si>
  <si>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</si>
  <si>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</si>
  <si>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</si>
  <si>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</si>
  <si>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</si>
  <si>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</si>
  <si>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</si>
  <si>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</si>
  <si>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</si>
  <si>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</si>
  <si>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</si>
  <si>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</si>
  <si>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</si>
  <si>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</si>
  <si>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</si>
  <si>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</si>
  <si>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</si>
  <si>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</si>
  <si>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</si>
  <si>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</si>
  <si>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</si>
  <si>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</si>
  <si>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</si>
  <si>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</si>
  <si>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</si>
  <si>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</si>
  <si>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</si>
  <si>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</si>
  <si>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</si>
  <si>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</si>
  <si>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</si>
  <si>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</si>
  <si>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</si>
  <si>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</si>
  <si>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</si>
  <si>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</si>
  <si>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</si>
  <si>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</si>
  <si>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</si>
  <si>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</si>
  <si>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</si>
  <si>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</si>
  <si>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</si>
  <si>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</si>
  <si>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</si>
  <si>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</si>
  <si>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</si>
  <si>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</si>
  <si>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</si>
  <si>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</si>
  <si>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</si>
  <si>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</si>
  <si>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</si>
  <si>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</si>
  <si>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</si>
  <si>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</si>
  <si>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</si>
  <si>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</si>
  <si>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</si>
  <si>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</si>
  <si>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</si>
  <si>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</si>
  <si>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</si>
  <si>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</si>
  <si>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</si>
  <si>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</si>
  <si>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</si>
  <si>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</si>
  <si>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</si>
  <si>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</si>
  <si>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</si>
  <si>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</si>
  <si>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</si>
  <si>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</si>
  <si>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</si>
  <si>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</si>
  <si>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</si>
  <si>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</si>
  <si>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</si>
  <si>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</si>
  <si>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</si>
  <si>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</si>
  <si>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</si>
  <si>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</si>
  <si>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</si>
  <si>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</si>
  <si>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</si>
  <si>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</si>
  <si>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</si>
  <si>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</si>
  <si>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</si>
  <si>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</si>
  <si>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</si>
  <si>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</si>
  <si>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</si>
  <si>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</si>
  <si>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</si>
  <si>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</si>
  <si>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</si>
  <si>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</si>
  <si>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</si>
  <si>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</si>
  <si>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</si>
  <si>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</si>
  <si>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</si>
  <si>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</si>
  <si>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</si>
  <si>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</si>
  <si>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</si>
  <si>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</si>
  <si>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</si>
  <si>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</si>
  <si>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</si>
  <si>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</si>
  <si>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</si>
  <si>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</si>
  <si>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</si>
  <si>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</si>
  <si>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</si>
  <si>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</si>
  <si>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</si>
  <si>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</si>
  <si>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</si>
  <si>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</si>
  <si>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</si>
  <si>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</si>
  <si>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</si>
  <si>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</si>
  <si>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</si>
  <si>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</si>
  <si>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</si>
  <si>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</si>
  <si>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</si>
  <si>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</si>
  <si>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</si>
  <si>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</si>
  <si>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</si>
  <si>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</si>
  <si>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</si>
  <si>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</si>
  <si>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</si>
  <si>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</si>
  <si>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</si>
  <si>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</si>
  <si>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</si>
  <si>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</si>
  <si>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</si>
  <si>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</si>
  <si>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</si>
  <si>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</si>
  <si>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</si>
  <si>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</si>
  <si>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</si>
  <si>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</si>
  <si>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</si>
  <si>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</si>
  <si>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</si>
  <si>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</si>
  <si>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</si>
  <si>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</si>
  <si>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</si>
  <si>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</si>
  <si>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</si>
  <si>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</si>
  <si>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</si>
  <si>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</si>
  <si>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</si>
  <si>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</si>
  <si>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</si>
  <si>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</si>
  <si>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</si>
  <si>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</si>
  <si>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</si>
  <si>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</si>
  <si>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</si>
  <si>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</si>
  <si>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</si>
  <si>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</si>
  <si>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</si>
  <si>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</si>
  <si>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</si>
  <si>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</si>
  <si>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</si>
  <si>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</si>
  <si>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</si>
  <si>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</si>
  <si>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</si>
  <si>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</si>
  <si>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</si>
  <si>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</si>
  <si>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</si>
  <si>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</si>
  <si>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</si>
  <si>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</si>
  <si>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</si>
  <si>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</si>
  <si>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</si>
  <si>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</si>
  <si>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</si>
  <si>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</si>
  <si>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</si>
  <si>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</si>
  <si>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</si>
  <si>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</si>
  <si>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</si>
  <si>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</si>
  <si>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</si>
  <si>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</si>
  <si>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</si>
  <si>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</si>
  <si>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</si>
  <si>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</si>
  <si>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</si>
  <si>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</si>
  <si>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</si>
  <si>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</si>
  <si>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</si>
  <si>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</si>
  <si>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</si>
  <si>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</si>
  <si>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</si>
  <si>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</si>
  <si>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</si>
  <si>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</si>
  <si>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</si>
  <si>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</si>
  <si>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</si>
  <si>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</si>
  <si>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</si>
  <si>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</si>
  <si>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</si>
  <si>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</si>
  <si>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</si>
  <si>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</si>
  <si>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</si>
  <si>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</si>
  <si>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</si>
  <si>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</si>
  <si>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</si>
  <si>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</si>
  <si>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</si>
  <si>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</si>
  <si>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</si>
  <si>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</si>
  <si>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</si>
  <si>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</si>
  <si>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</si>
  <si>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</si>
  <si>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</si>
  <si>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</si>
  <si>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</si>
  <si>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</si>
  <si>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</si>
  <si>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</si>
  <si>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</si>
  <si>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</si>
  <si>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</si>
  <si>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</si>
  <si>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</si>
  <si>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</si>
  <si>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</si>
  <si>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</si>
  <si>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</si>
  <si>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</si>
  <si>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</si>
  <si>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</si>
  <si>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</si>
  <si>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</si>
  <si>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</si>
  <si>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</si>
  <si>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</si>
  <si>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</si>
  <si>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</si>
  <si>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</si>
  <si>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</si>
  <si>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</si>
  <si>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</si>
  <si>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</si>
  <si>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</si>
  <si>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</si>
  <si>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</si>
  <si>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</si>
  <si>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</si>
  <si>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</si>
  <si>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</si>
  <si>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</si>
  <si>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</si>
  <si>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</si>
  <si>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</si>
  <si>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</si>
  <si>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</si>
  <si>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</si>
  <si>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</si>
  <si>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</si>
  <si>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</si>
  <si>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</si>
  <si>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</si>
  <si>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</si>
  <si>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</si>
  <si>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</si>
  <si>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</si>
  <si>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</si>
  <si>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</si>
  <si>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</si>
  <si>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</si>
  <si>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</si>
  <si>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</si>
  <si>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</si>
  <si>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</si>
  <si>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</si>
  <si>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</si>
  <si>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</si>
  <si>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</si>
  <si>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</si>
  <si>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</si>
  <si>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</si>
  <si>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</si>
  <si>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</si>
  <si>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</si>
  <si>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</si>
  <si>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</si>
  <si>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</si>
  <si>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</si>
  <si>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</si>
  <si>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</si>
  <si>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</si>
  <si>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</si>
  <si>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</si>
  <si>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</si>
  <si>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</si>
  <si>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</si>
  <si>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</si>
  <si>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</si>
  <si>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</si>
  <si>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</si>
  <si>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</si>
  <si>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</si>
  <si>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</si>
  <si>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</si>
  <si>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</si>
  <si>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</si>
  <si>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</si>
  <si>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</si>
  <si>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</si>
  <si>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</si>
  <si>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</si>
  <si>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</si>
  <si>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</si>
  <si>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</si>
  <si>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</si>
  <si>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</si>
  <si>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</si>
  <si>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</si>
  <si>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</si>
  <si>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</si>
  <si>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</si>
  <si>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</si>
  <si>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</si>
  <si>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</si>
  <si>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</si>
  <si>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</si>
  <si>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</si>
  <si>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</si>
  <si>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</si>
  <si>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</si>
  <si>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</si>
  <si>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</si>
  <si>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</si>
  <si>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</si>
  <si>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</si>
  <si>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</si>
  <si>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</si>
  <si>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</si>
  <si>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</si>
  <si>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</si>
  <si>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</si>
  <si>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</si>
  <si>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</si>
  <si>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</si>
  <si>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</si>
  <si>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</si>
  <si>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</si>
  <si>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</si>
  <si>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</si>
  <si>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</si>
  <si>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</si>
  <si>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</si>
  <si>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</si>
  <si>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</si>
  <si>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</si>
  <si>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</si>
  <si>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</si>
  <si>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</si>
  <si>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</si>
  <si>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</si>
  <si>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</si>
  <si>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</si>
  <si>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</si>
  <si>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</si>
  <si>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</si>
  <si>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</si>
  <si>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</si>
  <si>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</si>
  <si>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</si>
  <si>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</si>
  <si>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</si>
  <si>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</si>
  <si>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</si>
  <si>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</si>
  <si>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</si>
  <si>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</si>
  <si>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</si>
  <si>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</si>
  <si>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</si>
  <si>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</si>
  <si>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</si>
  <si>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</si>
  <si>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</si>
  <si>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</si>
  <si>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</si>
  <si>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</si>
  <si>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</si>
  <si>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</si>
  <si>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</si>
  <si>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</si>
  <si>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</si>
  <si>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</si>
  <si>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</si>
  <si>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</si>
  <si>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</si>
  <si>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</si>
  <si>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</si>
  <si>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</si>
  <si>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</si>
  <si>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</si>
  <si>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</si>
  <si>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</si>
  <si>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</si>
  <si>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</si>
  <si>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</si>
  <si>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</si>
  <si>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</si>
  <si>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</si>
  <si>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</si>
  <si>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</si>
  <si>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</si>
  <si>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</si>
  <si>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</si>
  <si>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</si>
  <si>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</si>
  <si>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</si>
  <si>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</si>
  <si>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</si>
  <si>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</si>
  <si>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</si>
  <si>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</si>
  <si>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</si>
  <si>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</si>
  <si>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</si>
  <si>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</si>
  <si>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</si>
  <si>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</si>
  <si>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</si>
  <si>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</si>
  <si>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</si>
  <si>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</si>
  <si>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</si>
  <si>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</si>
  <si>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</si>
  <si>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</si>
  <si>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</si>
  <si>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</si>
  <si>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</si>
  <si>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</si>
  <si>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</si>
  <si>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</si>
  <si>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</si>
  <si>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</si>
  <si>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</si>
  <si>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</si>
  <si>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</si>
  <si>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</si>
  <si>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</si>
  <si>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</si>
  <si>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</si>
  <si>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</si>
  <si>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</si>
  <si>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</si>
  <si>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</si>
  <si>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</si>
  <si>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</si>
  <si>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</si>
  <si>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</si>
  <si>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</si>
  <si>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</si>
  <si>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</si>
  <si>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</si>
  <si>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</si>
  <si>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</si>
  <si>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</si>
  <si>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</si>
  <si>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</si>
  <si>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</si>
  <si>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</si>
  <si>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</si>
  <si>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</si>
  <si>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</si>
  <si>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</si>
  <si>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</si>
  <si>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</si>
  <si>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</si>
  <si>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</si>
  <si>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</si>
  <si>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</si>
  <si>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</si>
  <si>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</si>
  <si>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</si>
  <si>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</si>
  <si>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</si>
  <si>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</si>
  <si>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</si>
  <si>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</si>
  <si>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</si>
  <si>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</si>
  <si>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</si>
  <si>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</si>
  <si>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</si>
  <si>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</si>
  <si>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</si>
  <si>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</si>
  <si>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</si>
  <si>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</si>
  <si>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</si>
  <si>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</si>
  <si>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</si>
  <si>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</si>
  <si>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</si>
  <si>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</si>
  <si>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</si>
  <si>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</si>
  <si>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</si>
  <si>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</si>
  <si>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</si>
  <si>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</si>
  <si>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</si>
  <si>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</si>
  <si>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</si>
  <si>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</si>
  <si>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</si>
  <si>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</si>
  <si>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</si>
  <si>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</si>
  <si>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</si>
  <si>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</si>
  <si>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</si>
  <si>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</si>
  <si>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</si>
  <si>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</si>
  <si>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</si>
  <si>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</si>
  <si>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</si>
  <si>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</si>
  <si>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</si>
  <si>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</si>
  <si>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</si>
  <si>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</si>
  <si>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</si>
  <si>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</si>
  <si>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</si>
  <si>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</si>
  <si>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</si>
  <si>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</si>
  <si>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</si>
  <si>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</si>
  <si>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</si>
  <si>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</si>
  <si>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</si>
  <si>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</si>
  <si>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</si>
  <si>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</si>
  <si>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</si>
  <si>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</si>
  <si>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</si>
  <si>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</si>
  <si>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</si>
  <si>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</si>
  <si>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</si>
  <si>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</si>
  <si>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</si>
  <si>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</si>
  <si>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</si>
  <si>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</si>
  <si>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</si>
  <si>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</si>
  <si>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</si>
  <si>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</si>
  <si>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</si>
  <si>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</si>
  <si>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</si>
  <si>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</si>
  <si>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</si>
  <si>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</si>
  <si>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</si>
  <si>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</si>
  <si>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</si>
  <si>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</si>
  <si>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</si>
  <si>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</si>
  <si>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</si>
  <si>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</si>
  <si>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</si>
  <si>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</si>
  <si>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</si>
  <si>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</si>
  <si>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</si>
  <si>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</si>
  <si>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</si>
  <si>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</si>
  <si>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</si>
  <si>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</si>
  <si>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</si>
  <si>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</si>
  <si>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</si>
  <si>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</si>
  <si>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</si>
  <si>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</si>
  <si>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8. Doors</t>
    <phoneticPr fontId="1" type="noConversion"/>
  </si>
  <si>
    <t>DR-Q1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</si>
  <si>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</si>
  <si>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</si>
  <si>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</si>
  <si>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</si>
  <si>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</si>
  <si>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</si>
  <si>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</si>
  <si>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Trench &amp; Ditch Family</t>
    <phoneticPr fontId="1" type="noConversion"/>
  </si>
  <si>
    <t>Model In-Place 기능을 활용하여 비정형 요소 작성가능함
- Structural Foundation 범주에 속하도록 설정 가능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</si>
  <si>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</si>
  <si>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</si>
  <si>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</si>
  <si>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</si>
  <si>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</si>
  <si>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</si>
  <si>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</si>
  <si>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Concrete Roof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</si>
  <si>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</si>
  <si>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</si>
  <si>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</si>
  <si>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</si>
  <si>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</si>
  <si>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</si>
  <si>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</si>
  <si>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</si>
  <si>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</si>
  <si>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</si>
  <si>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</si>
  <si>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</si>
  <si>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</si>
  <si>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</si>
  <si>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</si>
  <si>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</si>
  <si>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</si>
  <si>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</si>
  <si>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</si>
  <si>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</si>
  <si>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</si>
  <si>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</si>
  <si>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</si>
  <si>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</si>
  <si>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</si>
  <si>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</si>
  <si>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</si>
  <si>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</si>
  <si>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</si>
  <si>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</si>
  <si>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</si>
  <si>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</si>
  <si>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</si>
  <si>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</si>
  <si>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</si>
  <si>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</si>
  <si>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</si>
  <si>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</si>
  <si>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</si>
  <si>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</si>
  <si>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</si>
  <si>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</si>
  <si>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</si>
  <si>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</si>
  <si>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</si>
  <si>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</si>
  <si>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</si>
  <si>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</si>
  <si>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</si>
  <si>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</si>
  <si>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</si>
  <si>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</si>
  <si>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</si>
  <si>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</si>
  <si>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</si>
  <si>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</si>
  <si>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</si>
  <si>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</si>
  <si>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</si>
  <si>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</si>
  <si>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</si>
  <si>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</si>
  <si>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</si>
  <si>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Assembled Stair의 Grating Tread 적용불가
Riser 미적용 불가
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</si>
  <si>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</si>
  <si>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</si>
  <si>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Cast-in-place stair(Monolithic stair)의 Tread 및 Riser 재료지정 불가 (Paint / Tile 등) 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</si>
  <si>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</si>
  <si>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</si>
  <si>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GAH Roof Slab (H_FL_ACS_RC Slab_T180) =&gt; Roof Family로 변경</t>
    <phoneticPr fontId="1" type="noConversion"/>
  </si>
  <si>
    <t>GAH Roof Finish (CFS11_ROOF WATERPROOFING SYSTEM) =&gt; Roof Family로 변경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</si>
  <si>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</si>
  <si>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Concrete Roof Finish</t>
    <phoneticPr fontId="1" type="noConversion"/>
  </si>
  <si>
    <t>7.Ceiling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</si>
  <si>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</si>
  <si>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</si>
  <si>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</si>
  <si>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</si>
  <si>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</si>
  <si>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</si>
  <si>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</si>
  <si>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</si>
  <si>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</si>
  <si>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</si>
  <si>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</si>
  <si>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</si>
  <si>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</si>
  <si>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</si>
  <si>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</si>
  <si>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</si>
  <si>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</si>
  <si>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</si>
  <si>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</si>
  <si>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</si>
  <si>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</si>
  <si>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</si>
  <si>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</si>
  <si>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</si>
  <si>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</si>
  <si>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</si>
  <si>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</si>
  <si>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</si>
  <si>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</si>
  <si>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</si>
  <si>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</si>
  <si>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</si>
  <si>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</si>
  <si>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</si>
  <si>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</si>
  <si>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</si>
  <si>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</si>
  <si>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</si>
  <si>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</si>
  <si>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</si>
  <si>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</si>
  <si>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</si>
  <si>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</si>
  <si>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</si>
  <si>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</si>
  <si>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</si>
  <si>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</si>
  <si>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</si>
  <si>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</si>
  <si>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</si>
  <si>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</si>
  <si>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</si>
  <si>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</si>
  <si>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</si>
  <si>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</si>
  <si>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</si>
  <si>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</si>
  <si>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</si>
  <si>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</si>
  <si>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</si>
  <si>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</si>
  <si>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</si>
  <si>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</si>
  <si>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</si>
  <si>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</si>
  <si>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</si>
  <si>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</si>
  <si>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</si>
  <si>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</si>
  <si>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</si>
  <si>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</si>
  <si>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</si>
  <si>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</si>
  <si>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</si>
  <si>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</si>
  <si>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</si>
  <si>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</si>
  <si>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</si>
  <si>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</si>
  <si>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</si>
  <si>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</si>
  <si>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</si>
  <si>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</si>
  <si>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</si>
  <si>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</si>
  <si>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</si>
  <si>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</si>
  <si>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</si>
  <si>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</si>
  <si>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</si>
  <si>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</si>
  <si>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</si>
  <si>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</si>
  <si>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</si>
  <si>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</si>
  <si>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</si>
  <si>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</si>
  <si>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</si>
  <si>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</si>
  <si>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</si>
  <si>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</si>
  <si>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</si>
  <si>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9.Windows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</si>
  <si>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</si>
  <si>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</si>
  <si>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</si>
  <si>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</si>
  <si>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</si>
  <si>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</si>
  <si>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</si>
  <si>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</si>
  <si>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</si>
  <si>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</si>
  <si>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</si>
  <si>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</si>
  <si>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</si>
  <si>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</si>
  <si>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</si>
  <si>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</si>
  <si>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</si>
  <si>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</si>
  <si>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</si>
  <si>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</si>
  <si>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</si>
  <si>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</si>
  <si>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</si>
  <si>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</si>
  <si>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</si>
  <si>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</si>
  <si>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</si>
  <si>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</si>
  <si>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</si>
  <si>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</si>
  <si>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</si>
  <si>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</si>
  <si>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</si>
  <si>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</si>
  <si>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</si>
  <si>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</si>
  <si>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</si>
  <si>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11.Railing</t>
    <phoneticPr fontId="1" type="noConversion"/>
  </si>
  <si>
    <t>Railing</t>
    <phoneticPr fontId="1" type="noConversion"/>
  </si>
  <si>
    <t>길이</t>
    <phoneticPr fontId="1" type="noConversion"/>
  </si>
  <si>
    <t>L</t>
    <phoneticPr fontId="1" type="noConversion"/>
  </si>
  <si>
    <t>Length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</si>
  <si>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</si>
  <si>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</si>
  <si>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</si>
  <si>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</si>
  <si>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Name명칭 준수 필수</t>
    </r>
    <phoneticPr fontId="1" type="noConversion"/>
  </si>
  <si>
    <t>김연일, 강한호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</si>
  <si>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</si>
  <si>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</si>
  <si>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</si>
  <si>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</si>
  <si>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</si>
  <si>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</si>
  <si>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</si>
  <si>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Ramp &amp; Pathway Haunch</t>
    <phoneticPr fontId="1" type="noConversion"/>
  </si>
  <si>
    <t>공유 STB test 모델 [HAUNCH FOR SOG] 확인 후 Manual에 추가</t>
    <phoneticPr fontId="1" type="noConversion"/>
  </si>
  <si>
    <t>D-1</t>
    <phoneticPr fontId="1" type="noConversion"/>
  </si>
  <si>
    <t>Haunch 모델링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</si>
  <si>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</si>
  <si>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</si>
  <si>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>공유 STB, Gate House test 모델 [Ramp &amp; Pathway with Haunch_R0] 확인 후 Manual에 추가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</si>
  <si>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</si>
  <si>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</si>
  <si>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</si>
  <si>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</si>
  <si>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</si>
  <si>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</si>
  <si>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</si>
  <si>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</si>
  <si>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</si>
  <si>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</si>
  <si>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</si>
  <si>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</si>
  <si>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</t>
    </r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</si>
  <si>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</si>
  <si>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</si>
  <si>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</si>
  <si>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</si>
  <si>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Guage
Code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</si>
  <si>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</si>
  <si>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</si>
  <si>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</si>
  <si>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</si>
  <si>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</si>
  <si>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</si>
  <si>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</si>
  <si>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</si>
  <si>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</si>
  <si>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</si>
  <si>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</si>
  <si>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</si>
  <si>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</si>
  <si>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</si>
  <si>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</si>
  <si>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</si>
  <si>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</si>
  <si>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</si>
  <si>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</si>
  <si>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</si>
  <si>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</si>
  <si>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</si>
  <si>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</si>
  <si>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</si>
  <si>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</si>
  <si>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</si>
  <si>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</si>
  <si>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</si>
  <si>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</si>
  <si>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</si>
  <si>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</si>
  <si>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</si>
  <si>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</si>
  <si>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</si>
  <si>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</si>
  <si>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</si>
  <si>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</si>
  <si>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</si>
  <si>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</si>
  <si>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</si>
  <si>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</si>
  <si>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</si>
  <si>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H_SB_ASB_LC_150x75x20x4.5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</si>
  <si>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</si>
  <si>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</si>
  <si>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</si>
  <si>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</si>
  <si>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</si>
  <si>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</si>
  <si>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</si>
  <si>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</si>
  <si>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H_SB_ASB_CHS_D190.7xT5.0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</si>
  <si>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</si>
  <si>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</si>
  <si>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</si>
  <si>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H_SB_ASB_CT_150x150x6.5x9</t>
    <phoneticPr fontId="1" type="noConversion"/>
  </si>
  <si>
    <t>H_SB_ASB_LC_150x75x20x4.5</t>
    <phoneticPr fontId="1" type="noConversion"/>
  </si>
  <si>
    <t>Steel Beam_CHS_KSD3502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</si>
  <si>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</si>
  <si>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</si>
  <si>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</si>
  <si>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</si>
  <si>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H_SB_ASH_CHS_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</si>
  <si>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</si>
  <si>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</si>
  <si>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</si>
  <si>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</si>
  <si>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</si>
  <si>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Steel Ver. Brace_CHS_KSD3502</t>
    <phoneticPr fontId="1" type="noConversion"/>
  </si>
  <si>
    <t>Steel Hori. Brace_CHS_KSD3502</t>
    <phoneticPr fontId="1" type="noConversion"/>
  </si>
  <si>
    <t>H_SB_ASH_CHS_D190.7xT5.0</t>
    <phoneticPr fontId="1" type="noConversion"/>
  </si>
  <si>
    <t>Steel Hori. Brace_CHS_KSD3502</t>
    <phoneticPr fontId="1" type="noConversion"/>
  </si>
  <si>
    <t>STB</t>
    <phoneticPr fontId="1" type="noConversion"/>
  </si>
  <si>
    <t>H_SB_ASB_CT_150x150x6.5x9</t>
    <phoneticPr fontId="1" type="noConversion"/>
  </si>
  <si>
    <t>Steel Ver. Brace_Angle_KSD3502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</si>
  <si>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</si>
  <si>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</si>
  <si>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</si>
  <si>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</si>
  <si>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</si>
  <si>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</si>
  <si>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</si>
  <si>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</si>
  <si>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</si>
  <si>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</si>
  <si>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</si>
  <si>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</si>
  <si>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</si>
  <si>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</si>
  <si>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</si>
  <si>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</si>
  <si>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H_FL_ACS_RC Slab_T150_Steel Deck_Hardener_Epoxy</t>
    <phoneticPr fontId="1" type="noConversion"/>
  </si>
  <si>
    <t>H_RF_AMCR_Roof Panel_Steel_Mineral Wool_T200</t>
    <phoneticPr fontId="1" type="noConversion"/>
  </si>
  <si>
    <t>파일 길이</t>
    <phoneticPr fontId="1" type="noConversion"/>
  </si>
  <si>
    <t>PL</t>
    <phoneticPr fontId="1" type="noConversion"/>
  </si>
  <si>
    <t>Depth</t>
    <phoneticPr fontId="1" type="noConversion"/>
  </si>
  <si>
    <t>SF-Q5</t>
  </si>
  <si>
    <t>= PL</t>
    <phoneticPr fontId="1" type="noConversion"/>
  </si>
  <si>
    <t>파일 개수</t>
    <phoneticPr fontId="1" type="noConversion"/>
  </si>
  <si>
    <t>ea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</si>
</sst>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.0_ "/>
  </numFmts>
  <fonts count="106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b/>
      <sz val="11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</cellStyleXfs>
  <cellXfs count="470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6" fillId="0" borderId="3" xfId="0" applyFont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0" borderId="1" xfId="0" applyFont="1" applyBorder="1" applyAlignment="1">
      <alignment vertical="top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104" fillId="0" borderId="0" xfId="0" applyFont="1">
      <alignment vertical="center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36" fillId="9" borderId="0" xfId="0" applyFont="1" applyFill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3" fillId="20" borderId="22" xfId="0" applyFont="1" applyFill="1" applyBorder="1" applyAlignment="1">
      <alignment horizontal="center" vertical="center"/>
    </xf>
    <xf numFmtId="0" fontId="43" fillId="20" borderId="23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  <xf numFmtId="0" fontId="8" fillId="32" borderId="1" xfId="0" applyFont="1" applyFill="1" applyBorder="1" applyAlignment="1">
      <alignment horizontal="center" vertical="center"/>
    </xf>
    <xf numFmtId="0" fontId="105" fillId="32" borderId="1" xfId="0" applyFont="1" applyFill="1" applyBorder="1" applyAlignment="1">
      <alignment horizontal="center" vertical="center"/>
    </xf>
    <xf numFmtId="0" fontId="99" fillId="32" borderId="2" xfId="0" applyFont="1" applyFill="1" applyBorder="1">
      <alignment vertical="center"/>
    </xf>
    <xf numFmtId="0" fontId="8" fillId="32" borderId="5" xfId="0" applyFont="1" applyFill="1" applyBorder="1">
      <alignment vertical="center"/>
    </xf>
    <xf numFmtId="0" fontId="8" fillId="32" borderId="3" xfId="0" applyFont="1" applyFill="1" applyBorder="1" applyAlignment="1">
      <alignment horizontal="center" vertical="center"/>
    </xf>
    <xf numFmtId="0" fontId="23" fillId="17" borderId="2" xfId="0" quotePrefix="1" applyFont="1" applyFill="1" applyBorder="1" applyAlignment="1">
      <alignment horizontal="center" vertical="center" wrapText="1"/>
    </xf>
    <xf numFmtId="0" fontId="37" fillId="32" borderId="5" xfId="0" applyFont="1" applyFill="1" applyBorder="1">
      <alignment vertical="center"/>
    </xf>
  </cellXfs>
  <cellStyles count="5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124</xdr:row>
      <xdr:rowOff>168088</xdr:rowOff>
    </xdr:from>
    <xdr:to>
      <xdr:col>2</xdr:col>
      <xdr:colOff>2823882</xdr:colOff>
      <xdr:row>129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6463941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3814291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101</xdr:row>
      <xdr:rowOff>150609</xdr:rowOff>
    </xdr:from>
    <xdr:to>
      <xdr:col>2</xdr:col>
      <xdr:colOff>1249680</xdr:colOff>
      <xdr:row>107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101</xdr:row>
      <xdr:rowOff>150784</xdr:rowOff>
    </xdr:from>
    <xdr:to>
      <xdr:col>2</xdr:col>
      <xdr:colOff>3059069</xdr:colOff>
      <xdr:row>109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29745519"/>
          <a:ext cx="1718846" cy="237636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0607489"/>
          <a:ext cx="2859741" cy="2363907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136</xdr:row>
      <xdr:rowOff>107579</xdr:rowOff>
    </xdr:from>
    <xdr:to>
      <xdr:col>2</xdr:col>
      <xdr:colOff>2877674</xdr:colOff>
      <xdr:row>144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39899667"/>
          <a:ext cx="2734234" cy="2361571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187</xdr:row>
      <xdr:rowOff>13141</xdr:rowOff>
    </xdr:from>
    <xdr:to>
      <xdr:col>2</xdr:col>
      <xdr:colOff>2034990</xdr:colOff>
      <xdr:row>189</xdr:row>
      <xdr:rowOff>239718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54</xdr:row>
      <xdr:rowOff>119744</xdr:rowOff>
    </xdr:from>
    <xdr:to>
      <xdr:col>33</xdr:col>
      <xdr:colOff>1044534</xdr:colOff>
      <xdr:row>55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3676</v>
      </c>
      <c r="I41" s="97"/>
    </row>
    <row r="42" spans="1:11">
      <c r="B42" s="420" t="s">
        <v>3689</v>
      </c>
      <c r="C42" s="420"/>
      <c r="D42" s="420"/>
      <c r="E42" s="420"/>
      <c r="F42" s="420"/>
      <c r="G42" s="420"/>
      <c r="H42" s="420"/>
      <c r="I42" s="420"/>
      <c r="J42" s="99"/>
      <c r="K42" s="99"/>
    </row>
    <row r="43" spans="1:11" ht="30" customHeight="1">
      <c r="B43" s="420" t="s">
        <v>3703</v>
      </c>
      <c r="C43" s="420"/>
      <c r="D43" s="420"/>
      <c r="E43" s="420"/>
      <c r="F43" s="420"/>
      <c r="G43" s="420"/>
      <c r="H43" s="420"/>
      <c r="I43" s="420"/>
      <c r="J43" s="99"/>
      <c r="K43" s="99"/>
    </row>
    <row r="44" spans="1:11" ht="30" customHeight="1">
      <c r="B44" s="420" t="s">
        <v>3677</v>
      </c>
      <c r="C44" s="420"/>
      <c r="D44" s="420"/>
      <c r="E44" s="420"/>
      <c r="F44" s="420"/>
      <c r="G44" s="420"/>
      <c r="H44" s="420"/>
      <c r="I44" s="420"/>
      <c r="J44" s="99"/>
      <c r="K44" s="99"/>
    </row>
    <row r="45" spans="1:11" ht="30" customHeight="1">
      <c r="B45" s="420" t="s">
        <v>3678</v>
      </c>
      <c r="C45" s="420"/>
      <c r="D45" s="420"/>
      <c r="E45" s="420"/>
      <c r="F45" s="420"/>
      <c r="G45" s="420"/>
      <c r="H45" s="420"/>
      <c r="I45" s="420"/>
      <c r="J45" s="99"/>
      <c r="K45" s="99"/>
    </row>
    <row r="46" spans="1:11" ht="30" customHeight="1">
      <c r="B46" s="420" t="s">
        <v>3690</v>
      </c>
      <c r="C46" s="420"/>
      <c r="D46" s="420"/>
      <c r="E46" s="420"/>
      <c r="F46" s="420"/>
      <c r="G46" s="420"/>
      <c r="H46" s="420"/>
      <c r="I46" s="420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3704</v>
      </c>
      <c r="C48" s="100"/>
      <c r="I48" s="97"/>
    </row>
    <row r="49" spans="2:11">
      <c r="B49" s="420" t="s">
        <v>3679</v>
      </c>
      <c r="C49" s="420"/>
      <c r="D49" s="420"/>
      <c r="E49" s="420"/>
      <c r="F49" s="420"/>
      <c r="G49" s="420"/>
      <c r="H49" s="420"/>
      <c r="I49" s="420"/>
      <c r="J49" s="99"/>
      <c r="K49" s="99"/>
    </row>
    <row r="50" spans="2:11">
      <c r="B50" s="420" t="s">
        <v>3680</v>
      </c>
      <c r="C50" s="420"/>
      <c r="D50" s="420"/>
      <c r="E50" s="420"/>
      <c r="F50" s="420"/>
      <c r="G50" s="420"/>
      <c r="H50" s="420"/>
      <c r="I50" s="420"/>
      <c r="J50" s="99"/>
      <c r="K50" s="99"/>
    </row>
    <row r="51" spans="2:11">
      <c r="B51" s="420" t="s">
        <v>3681</v>
      </c>
      <c r="C51" s="420"/>
      <c r="D51" s="420"/>
      <c r="E51" s="420"/>
      <c r="F51" s="420"/>
      <c r="G51" s="420"/>
      <c r="H51" s="420"/>
      <c r="I51" s="420"/>
      <c r="J51" s="99"/>
      <c r="K51" s="99"/>
    </row>
    <row r="52" spans="2:11" ht="30" customHeight="1">
      <c r="B52" s="420" t="s">
        <v>3691</v>
      </c>
      <c r="C52" s="420"/>
      <c r="D52" s="420"/>
      <c r="E52" s="420"/>
      <c r="F52" s="420"/>
      <c r="G52" s="420"/>
      <c r="H52" s="420"/>
      <c r="I52" s="420"/>
      <c r="J52" s="99"/>
      <c r="K52" s="99"/>
    </row>
    <row r="53" spans="2:11" ht="17.45" customHeight="1">
      <c r="B53" s="420" t="s">
        <v>3688</v>
      </c>
      <c r="C53" s="420"/>
      <c r="D53" s="420"/>
      <c r="E53" s="420"/>
      <c r="F53" s="420"/>
      <c r="G53" s="420"/>
      <c r="H53" s="420"/>
      <c r="I53" s="420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13" activePane="bottomRight" state="frozen"/>
      <selection activeCell="N104" sqref="N104"/>
      <selection pane="topRight" activeCell="N104" sqref="N104"/>
      <selection pane="bottomLeft" activeCell="N104" sqref="N104"/>
      <selection pane="bottomRight" activeCell="N68" sqref="N6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4923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5</v>
      </c>
      <c r="C3" s="26" t="s">
        <v>4922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4885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5003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5500</v>
      </c>
      <c r="D6" s="348" t="s">
        <v>5368</v>
      </c>
      <c r="E6" s="180" t="s">
        <v>4977</v>
      </c>
      <c r="F6" s="123" t="s">
        <v>5007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3824</v>
      </c>
      <c r="AE6" s="201"/>
      <c r="AF6" s="154"/>
      <c r="AG6" s="154"/>
      <c r="AH6" s="201" t="s">
        <v>4054</v>
      </c>
    </row>
    <row r="7" spans="2:34" ht="49.9" customHeight="1">
      <c r="B7" s="5"/>
      <c r="C7" s="85"/>
      <c r="D7" s="85"/>
      <c r="E7" s="85"/>
      <c r="F7" s="31" t="s">
        <v>3851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3901</v>
      </c>
      <c r="AF7" s="182"/>
      <c r="AG7" s="182" t="s">
        <v>3838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3844</v>
      </c>
      <c r="AH8" s="39" t="s">
        <v>4042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5481</v>
      </c>
      <c r="AF9" s="180"/>
      <c r="AG9" s="180" t="s">
        <v>3839</v>
      </c>
      <c r="AH9" s="39" t="s">
        <v>5480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5481</v>
      </c>
      <c r="AF10" s="180"/>
      <c r="AG10" s="180" t="s">
        <v>3839</v>
      </c>
      <c r="AH10" s="39" t="s">
        <v>5480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5500</v>
      </c>
      <c r="D12" s="348" t="s">
        <v>5425</v>
      </c>
      <c r="E12" s="180" t="s">
        <v>5491</v>
      </c>
      <c r="F12" s="123" t="s">
        <v>5009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3824</v>
      </c>
      <c r="AE12" s="201"/>
      <c r="AF12" s="154"/>
      <c r="AG12" s="154"/>
      <c r="AH12" s="201" t="s">
        <v>4054</v>
      </c>
    </row>
    <row r="13" spans="2:34" ht="49.9" customHeight="1">
      <c r="B13" s="5"/>
      <c r="C13" s="85"/>
      <c r="D13" s="85"/>
      <c r="E13" s="85"/>
      <c r="F13" s="31" t="s">
        <v>3851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3901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3844</v>
      </c>
      <c r="AH14" s="39" t="s">
        <v>4042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5481</v>
      </c>
      <c r="AF15" s="180"/>
      <c r="AG15" s="180" t="s">
        <v>3839</v>
      </c>
      <c r="AH15" s="39" t="s">
        <v>5480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5481</v>
      </c>
      <c r="AF16" s="180"/>
      <c r="AG16" s="180" t="s">
        <v>3839</v>
      </c>
      <c r="AH16" s="39" t="s">
        <v>5480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5500</v>
      </c>
      <c r="D18" s="348" t="s">
        <v>5368</v>
      </c>
      <c r="E18" s="180" t="s">
        <v>5492</v>
      </c>
      <c r="F18" s="123" t="s">
        <v>5006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3824</v>
      </c>
      <c r="AE18" s="201"/>
      <c r="AF18" s="154"/>
      <c r="AG18" s="154"/>
      <c r="AH18" s="201" t="s">
        <v>4054</v>
      </c>
    </row>
    <row r="19" spans="2:34" ht="49.9" customHeight="1">
      <c r="B19" s="5"/>
      <c r="C19" s="85"/>
      <c r="D19" s="85"/>
      <c r="E19" s="85"/>
      <c r="F19" s="31" t="s">
        <v>3851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3724</v>
      </c>
      <c r="AE19" s="179" t="s">
        <v>3901</v>
      </c>
      <c r="AF19" s="182"/>
      <c r="AG19" s="182" t="s">
        <v>3838</v>
      </c>
      <c r="AH19" s="33"/>
    </row>
    <row r="20" spans="2:34" ht="49.9" customHeight="1">
      <c r="B20" s="4"/>
      <c r="C20" s="12"/>
      <c r="D20" s="12"/>
      <c r="E20" s="12"/>
      <c r="F20" s="31" t="s">
        <v>3852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3725</v>
      </c>
      <c r="AE20" s="181" t="s">
        <v>3935</v>
      </c>
      <c r="AF20" s="180"/>
      <c r="AG20" s="180" t="s">
        <v>3844</v>
      </c>
      <c r="AH20" s="39" t="s">
        <v>4042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5481</v>
      </c>
      <c r="AF21" s="180"/>
      <c r="AG21" s="180" t="s">
        <v>3839</v>
      </c>
      <c r="AH21" s="39" t="s">
        <v>5480</v>
      </c>
    </row>
    <row r="22" spans="2:34" ht="49.9" customHeight="1">
      <c r="B22" s="4"/>
      <c r="C22" s="32"/>
      <c r="D22" s="32"/>
      <c r="E22" s="32"/>
      <c r="F22" s="31" t="s">
        <v>3682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5481</v>
      </c>
      <c r="AF22" s="180"/>
      <c r="AG22" s="180" t="s">
        <v>3839</v>
      </c>
      <c r="AH22" s="39" t="s">
        <v>5480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5500</v>
      </c>
      <c r="D24" s="348" t="s">
        <v>5368</v>
      </c>
      <c r="E24" s="180" t="s">
        <v>4977</v>
      </c>
      <c r="F24" s="123" t="s">
        <v>5008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3824</v>
      </c>
      <c r="AE24" s="201"/>
      <c r="AF24" s="154"/>
      <c r="AG24" s="154"/>
      <c r="AH24" s="201" t="s">
        <v>4054</v>
      </c>
    </row>
    <row r="25" spans="2:34" ht="49.9" customHeight="1">
      <c r="B25" s="5"/>
      <c r="C25" s="85"/>
      <c r="D25" s="85"/>
      <c r="E25" s="85"/>
      <c r="F25" s="31" t="s">
        <v>3851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3724</v>
      </c>
      <c r="AE25" s="179" t="s">
        <v>3901</v>
      </c>
      <c r="AF25" s="182"/>
      <c r="AG25" s="182" t="s">
        <v>3838</v>
      </c>
      <c r="AH25" s="33"/>
    </row>
    <row r="26" spans="2:34" ht="49.9" customHeight="1">
      <c r="B26" s="4"/>
      <c r="C26" s="12"/>
      <c r="D26" s="12"/>
      <c r="E26" s="12"/>
      <c r="F26" s="31" t="s">
        <v>3852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4042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5481</v>
      </c>
      <c r="AF27" s="180"/>
      <c r="AG27" s="180" t="s">
        <v>3839</v>
      </c>
      <c r="AH27" s="39" t="s">
        <v>5480</v>
      </c>
    </row>
    <row r="28" spans="2:34" ht="49.9" customHeight="1">
      <c r="B28" s="4"/>
      <c r="C28" s="32"/>
      <c r="D28" s="32"/>
      <c r="E28" s="32"/>
      <c r="F28" s="31" t="s">
        <v>3682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5481</v>
      </c>
      <c r="AF28" s="180"/>
      <c r="AG28" s="180" t="s">
        <v>3839</v>
      </c>
      <c r="AH28" s="39" t="s">
        <v>5480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5500</v>
      </c>
      <c r="D30" s="348" t="s">
        <v>5493</v>
      </c>
      <c r="E30" s="180" t="s">
        <v>5494</v>
      </c>
      <c r="F30" s="123" t="s">
        <v>5010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3824</v>
      </c>
      <c r="AE30" s="201"/>
      <c r="AF30" s="154"/>
      <c r="AG30" s="154"/>
      <c r="AH30" s="201" t="s">
        <v>4054</v>
      </c>
    </row>
    <row r="31" spans="2:34" ht="49.9" customHeight="1">
      <c r="B31" s="5"/>
      <c r="C31" s="85"/>
      <c r="D31" s="85"/>
      <c r="E31" s="85"/>
      <c r="F31" s="31" t="s">
        <v>3851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3901</v>
      </c>
      <c r="AF31" s="182"/>
      <c r="AG31" s="182" t="s">
        <v>3838</v>
      </c>
      <c r="AH31" s="33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4042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5481</v>
      </c>
      <c r="AF33" s="180"/>
      <c r="AG33" s="180" t="s">
        <v>3839</v>
      </c>
      <c r="AH33" s="39" t="s">
        <v>5480</v>
      </c>
    </row>
    <row r="34" spans="2:34" ht="49.9" customHeight="1">
      <c r="B34" s="4"/>
      <c r="C34" s="32"/>
      <c r="D34" s="32"/>
      <c r="E34" s="32"/>
      <c r="F34" s="31" t="s">
        <v>3682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5481</v>
      </c>
      <c r="AF34" s="180"/>
      <c r="AG34" s="180" t="s">
        <v>3839</v>
      </c>
      <c r="AH34" s="39" t="s">
        <v>5480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5500</v>
      </c>
      <c r="D36" s="348" t="s">
        <v>5390</v>
      </c>
      <c r="E36" s="180" t="s">
        <v>5491</v>
      </c>
      <c r="F36" s="123" t="s">
        <v>5416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3824</v>
      </c>
      <c r="AE36" s="201"/>
      <c r="AF36" s="154"/>
      <c r="AG36" s="154"/>
      <c r="AH36" s="201" t="s">
        <v>4054</v>
      </c>
    </row>
    <row r="37" spans="2:34" ht="49.9" customHeight="1">
      <c r="B37" s="5"/>
      <c r="C37" s="85"/>
      <c r="D37" s="85"/>
      <c r="E37" s="85"/>
      <c r="F37" s="31" t="s">
        <v>3851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79" t="s">
        <v>3901</v>
      </c>
      <c r="AF37" s="182"/>
      <c r="AG37" s="182" t="s">
        <v>3838</v>
      </c>
      <c r="AH37" s="33"/>
    </row>
    <row r="38" spans="2:34" ht="49.9" customHeight="1">
      <c r="B38" s="4"/>
      <c r="C38" s="12"/>
      <c r="D38" s="12"/>
      <c r="E38" s="12"/>
      <c r="F38" s="31" t="s">
        <v>3852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3725</v>
      </c>
      <c r="AE38" s="181" t="s">
        <v>3935</v>
      </c>
      <c r="AF38" s="180"/>
      <c r="AG38" s="180" t="s">
        <v>3844</v>
      </c>
      <c r="AH38" s="39" t="s">
        <v>4042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5481</v>
      </c>
      <c r="AF39" s="180"/>
      <c r="AG39" s="180" t="s">
        <v>3839</v>
      </c>
      <c r="AH39" s="39" t="s">
        <v>5483</v>
      </c>
    </row>
    <row r="40" spans="2:34" ht="49.9" customHeight="1">
      <c r="B40" s="4"/>
      <c r="C40" s="32"/>
      <c r="D40" s="32"/>
      <c r="E40" s="32"/>
      <c r="F40" s="31" t="s">
        <v>3682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5481</v>
      </c>
      <c r="AF40" s="180"/>
      <c r="AG40" s="180" t="s">
        <v>3839</v>
      </c>
      <c r="AH40" s="39" t="s">
        <v>5480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5024</v>
      </c>
      <c r="D42" s="61"/>
      <c r="E42" s="61"/>
      <c r="F42" s="20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5500</v>
      </c>
      <c r="D43" s="348" t="s">
        <v>5368</v>
      </c>
      <c r="E43" s="180" t="s">
        <v>4977</v>
      </c>
      <c r="F43" s="123" t="s">
        <v>5005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4054</v>
      </c>
    </row>
    <row r="44" spans="2:34" ht="49.9" customHeight="1">
      <c r="B44" s="5"/>
      <c r="C44" s="85"/>
      <c r="D44" s="85"/>
      <c r="E44" s="85"/>
      <c r="F44" s="31" t="s">
        <v>4075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3724</v>
      </c>
      <c r="AE44" s="179" t="s">
        <v>3901</v>
      </c>
      <c r="AF44" s="182"/>
      <c r="AG44" s="182" t="s">
        <v>3838</v>
      </c>
      <c r="AH44" s="33"/>
    </row>
    <row r="45" spans="2:34" ht="49.9" customHeight="1">
      <c r="B45" s="4"/>
      <c r="C45" s="12"/>
      <c r="D45" s="12"/>
      <c r="E45" s="12"/>
      <c r="F45" s="31" t="s">
        <v>3852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3725</v>
      </c>
      <c r="AE45" s="181" t="s">
        <v>3935</v>
      </c>
      <c r="AF45" s="180"/>
      <c r="AG45" s="180" t="s">
        <v>3844</v>
      </c>
      <c r="AH45" s="39" t="s">
        <v>4042</v>
      </c>
    </row>
    <row r="46" spans="2:34" ht="49.9" customHeight="1">
      <c r="B46" s="4"/>
      <c r="C46" s="12"/>
      <c r="D46" s="12"/>
      <c r="E46" s="12"/>
      <c r="F46" s="31" t="s">
        <v>3749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5481</v>
      </c>
      <c r="AF46" s="180"/>
      <c r="AG46" s="180" t="s">
        <v>3839</v>
      </c>
      <c r="AH46" s="39" t="s">
        <v>5480</v>
      </c>
    </row>
    <row r="47" spans="2:34" ht="49.9" customHeight="1">
      <c r="B47" s="4"/>
      <c r="C47" s="12"/>
      <c r="D47" s="12"/>
      <c r="E47" s="12"/>
      <c r="F47" s="31" t="s">
        <v>3743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5481</v>
      </c>
      <c r="AF47" s="180"/>
      <c r="AG47" s="180" t="s">
        <v>3839</v>
      </c>
      <c r="AH47" s="39" t="s">
        <v>5480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5500</v>
      </c>
      <c r="D49" s="348" t="s">
        <v>5436</v>
      </c>
      <c r="E49" s="180" t="s">
        <v>4977</v>
      </c>
      <c r="F49" s="123" t="s">
        <v>5417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4054</v>
      </c>
    </row>
    <row r="50" spans="2:34" ht="49.9" customHeight="1">
      <c r="B50" s="5"/>
      <c r="C50" s="85"/>
      <c r="D50" s="85"/>
      <c r="E50" s="85"/>
      <c r="F50" s="31" t="s">
        <v>4075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3724</v>
      </c>
      <c r="AE50" s="179" t="s">
        <v>3901</v>
      </c>
      <c r="AF50" s="182"/>
      <c r="AG50" s="182" t="s">
        <v>3838</v>
      </c>
      <c r="AH50" s="33"/>
    </row>
    <row r="51" spans="2:34" ht="49.9" customHeight="1">
      <c r="B51" s="4"/>
      <c r="C51" s="12"/>
      <c r="D51" s="12"/>
      <c r="E51" s="12"/>
      <c r="F51" s="31" t="s">
        <v>3852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3725</v>
      </c>
      <c r="AE51" s="181" t="s">
        <v>3935</v>
      </c>
      <c r="AF51" s="180"/>
      <c r="AG51" s="180" t="s">
        <v>3844</v>
      </c>
      <c r="AH51" s="39" t="s">
        <v>4042</v>
      </c>
    </row>
    <row r="52" spans="2:34" ht="49.9" customHeight="1">
      <c r="B52" s="4"/>
      <c r="C52" s="12"/>
      <c r="D52" s="12"/>
      <c r="E52" s="12"/>
      <c r="F52" s="31" t="s">
        <v>3749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5481</v>
      </c>
      <c r="AF52" s="180"/>
      <c r="AG52" s="180" t="s">
        <v>3839</v>
      </c>
      <c r="AH52" s="39" t="s">
        <v>5480</v>
      </c>
    </row>
    <row r="53" spans="2:34" ht="49.9" customHeight="1">
      <c r="B53" s="4"/>
      <c r="C53" s="12"/>
      <c r="D53" s="12"/>
      <c r="E53" s="12"/>
      <c r="F53" s="31" t="s">
        <v>3743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5481</v>
      </c>
      <c r="AF53" s="180"/>
      <c r="AG53" s="180" t="s">
        <v>3839</v>
      </c>
      <c r="AH53" s="39" t="s">
        <v>5480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4886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4829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5500</v>
      </c>
      <c r="D57" s="348"/>
      <c r="E57" s="180" t="s">
        <v>4981</v>
      </c>
      <c r="F57" s="123" t="s">
        <v>4833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5020</v>
      </c>
      <c r="AF58" s="182"/>
      <c r="AG58" s="182" t="s">
        <v>3844</v>
      </c>
      <c r="AH58" s="33" t="s">
        <v>4074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5020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4070</v>
      </c>
      <c r="AF60" s="182"/>
      <c r="AG60" s="182" t="s">
        <v>3839</v>
      </c>
      <c r="AH60" s="39" t="s">
        <v>4080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46" t="s">
        <v>4835</v>
      </c>
      <c r="D62" s="447"/>
      <c r="E62" s="447"/>
      <c r="F62" s="447"/>
      <c r="G62" s="448"/>
      <c r="H62" s="398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5500</v>
      </c>
      <c r="D63" s="348" t="s">
        <v>5368</v>
      </c>
      <c r="E63" s="180" t="s">
        <v>4981</v>
      </c>
      <c r="F63" s="123" t="s">
        <v>5370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3781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3780</v>
      </c>
      <c r="AE64" s="179" t="s">
        <v>5020</v>
      </c>
      <c r="AF64" s="182"/>
      <c r="AG64" s="182" t="s">
        <v>3844</v>
      </c>
      <c r="AH64" s="33" t="s">
        <v>4074</v>
      </c>
    </row>
    <row r="65" spans="2:34" ht="49.9" customHeight="1">
      <c r="B65" s="4"/>
      <c r="C65" s="12"/>
      <c r="D65" s="12"/>
      <c r="E65" s="12"/>
      <c r="F65" s="31" t="s">
        <v>3782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3780</v>
      </c>
      <c r="AE65" s="179" t="s">
        <v>5020</v>
      </c>
      <c r="AF65" s="182"/>
      <c r="AG65" s="182" t="s">
        <v>3844</v>
      </c>
      <c r="AH65" s="39"/>
    </row>
    <row r="66" spans="2:34" ht="49.9" customHeight="1">
      <c r="B66" s="4"/>
      <c r="C66" s="12"/>
      <c r="D66" s="12"/>
      <c r="E66" s="12"/>
      <c r="F66" s="31" t="s">
        <v>3702</v>
      </c>
      <c r="G66" s="125" t="s">
        <v>3777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4070</v>
      </c>
      <c r="AF66" s="182"/>
      <c r="AG66" s="182" t="s">
        <v>3839</v>
      </c>
      <c r="AH66" s="39" t="s">
        <v>4080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5500</v>
      </c>
      <c r="D68" s="348" t="s">
        <v>5368</v>
      </c>
      <c r="E68" s="180" t="s">
        <v>4981</v>
      </c>
      <c r="F68" s="123" t="s">
        <v>5371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3781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3780</v>
      </c>
      <c r="AE69" s="179" t="s">
        <v>5021</v>
      </c>
      <c r="AF69" s="182"/>
      <c r="AG69" s="182" t="s">
        <v>3844</v>
      </c>
      <c r="AH69" s="33" t="s">
        <v>4074</v>
      </c>
    </row>
    <row r="70" spans="2:34" ht="49.9" customHeight="1">
      <c r="B70" s="4"/>
      <c r="C70" s="12"/>
      <c r="D70" s="12"/>
      <c r="E70" s="12"/>
      <c r="F70" s="31" t="s">
        <v>3782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3780</v>
      </c>
      <c r="AE70" s="179" t="s">
        <v>5022</v>
      </c>
      <c r="AF70" s="182"/>
      <c r="AG70" s="182" t="s">
        <v>3844</v>
      </c>
      <c r="AH70" s="39"/>
    </row>
    <row r="71" spans="2:34" ht="49.9" customHeight="1">
      <c r="B71" s="4"/>
      <c r="C71" s="12"/>
      <c r="D71" s="12"/>
      <c r="E71" s="12"/>
      <c r="F71" s="31" t="s">
        <v>3702</v>
      </c>
      <c r="G71" s="125" t="s">
        <v>3777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4070</v>
      </c>
      <c r="AF71" s="182"/>
      <c r="AG71" s="182" t="s">
        <v>3839</v>
      </c>
      <c r="AH71" s="39" t="s">
        <v>4080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5500</v>
      </c>
      <c r="D73" s="348" t="s">
        <v>5495</v>
      </c>
      <c r="E73" s="180" t="s">
        <v>5496</v>
      </c>
      <c r="F73" s="123" t="s">
        <v>5372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3781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3780</v>
      </c>
      <c r="AE74" s="179" t="s">
        <v>5020</v>
      </c>
      <c r="AF74" s="182"/>
      <c r="AG74" s="182" t="s">
        <v>3844</v>
      </c>
      <c r="AH74" s="33" t="s">
        <v>4074</v>
      </c>
    </row>
    <row r="75" spans="2:34" ht="49.9" customHeight="1">
      <c r="B75" s="4"/>
      <c r="C75" s="12"/>
      <c r="D75" s="12"/>
      <c r="E75" s="12"/>
      <c r="F75" s="31" t="s">
        <v>3782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3780</v>
      </c>
      <c r="AE75" s="179" t="s">
        <v>5020</v>
      </c>
      <c r="AF75" s="182"/>
      <c r="AG75" s="182" t="s">
        <v>3844</v>
      </c>
      <c r="AH75" s="39"/>
    </row>
    <row r="76" spans="2:34" ht="49.9" customHeight="1">
      <c r="B76" s="4"/>
      <c r="C76" s="12"/>
      <c r="D76" s="12"/>
      <c r="E76" s="12"/>
      <c r="F76" s="31" t="s">
        <v>3702</v>
      </c>
      <c r="G76" s="125" t="s">
        <v>3777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4070</v>
      </c>
      <c r="AF76" s="182"/>
      <c r="AG76" s="182" t="s">
        <v>3839</v>
      </c>
      <c r="AH76" s="39" t="s">
        <v>4080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5500</v>
      </c>
      <c r="D78" s="348" t="s">
        <v>5497</v>
      </c>
      <c r="E78" s="180" t="s">
        <v>5498</v>
      </c>
      <c r="F78" s="123" t="s">
        <v>5373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3781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3780</v>
      </c>
      <c r="AE79" s="179" t="s">
        <v>5020</v>
      </c>
      <c r="AF79" s="182"/>
      <c r="AG79" s="182" t="s">
        <v>3844</v>
      </c>
      <c r="AH79" s="33" t="s">
        <v>4074</v>
      </c>
    </row>
    <row r="80" spans="2:34" ht="49.9" customHeight="1">
      <c r="B80" s="4"/>
      <c r="C80" s="12"/>
      <c r="D80" s="12"/>
      <c r="E80" s="12"/>
      <c r="F80" s="31" t="s">
        <v>3782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3780</v>
      </c>
      <c r="AE80" s="179" t="s">
        <v>5020</v>
      </c>
      <c r="AF80" s="182"/>
      <c r="AG80" s="182" t="s">
        <v>3844</v>
      </c>
      <c r="AH80" s="39"/>
    </row>
    <row r="81" spans="2:34" ht="49.9" customHeight="1">
      <c r="B81" s="4"/>
      <c r="C81" s="12"/>
      <c r="D81" s="12"/>
      <c r="E81" s="12"/>
      <c r="F81" s="31" t="s">
        <v>3702</v>
      </c>
      <c r="G81" s="125" t="s">
        <v>3777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4070</v>
      </c>
      <c r="AF81" s="182"/>
      <c r="AG81" s="182" t="s">
        <v>3839</v>
      </c>
      <c r="AH81" s="39" t="s">
        <v>4080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5500</v>
      </c>
      <c r="D83" s="348" t="s">
        <v>5368</v>
      </c>
      <c r="E83" s="180" t="s">
        <v>4981</v>
      </c>
      <c r="F83" s="123" t="s">
        <v>5374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3781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3780</v>
      </c>
      <c r="AE84" s="179" t="s">
        <v>5020</v>
      </c>
      <c r="AF84" s="182"/>
      <c r="AG84" s="182" t="s">
        <v>3844</v>
      </c>
      <c r="AH84" s="33" t="s">
        <v>4074</v>
      </c>
    </row>
    <row r="85" spans="2:34" ht="49.9" customHeight="1">
      <c r="B85" s="4"/>
      <c r="C85" s="12"/>
      <c r="D85" s="12"/>
      <c r="E85" s="12"/>
      <c r="F85" s="31" t="s">
        <v>3782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3780</v>
      </c>
      <c r="AE85" s="179" t="s">
        <v>5020</v>
      </c>
      <c r="AF85" s="182"/>
      <c r="AG85" s="182" t="s">
        <v>3844</v>
      </c>
      <c r="AH85" s="39"/>
    </row>
    <row r="86" spans="2:34" ht="49.9" customHeight="1">
      <c r="B86" s="4"/>
      <c r="C86" s="12"/>
      <c r="D86" s="12"/>
      <c r="E86" s="12"/>
      <c r="F86" s="31" t="s">
        <v>3702</v>
      </c>
      <c r="G86" s="125" t="s">
        <v>3777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4070</v>
      </c>
      <c r="AF86" s="182"/>
      <c r="AG86" s="182" t="s">
        <v>3839</v>
      </c>
      <c r="AH86" s="39" t="s">
        <v>4080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5500</v>
      </c>
      <c r="D88" s="348" t="s">
        <v>5425</v>
      </c>
      <c r="E88" s="180" t="s">
        <v>5499</v>
      </c>
      <c r="F88" s="123" t="s">
        <v>5375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3781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3780</v>
      </c>
      <c r="AE89" s="179" t="s">
        <v>5020</v>
      </c>
      <c r="AF89" s="182"/>
      <c r="AG89" s="182" t="s">
        <v>3844</v>
      </c>
      <c r="AH89" s="33" t="s">
        <v>4074</v>
      </c>
    </row>
    <row r="90" spans="2:34" ht="49.9" customHeight="1">
      <c r="B90" s="4"/>
      <c r="C90" s="12"/>
      <c r="D90" s="12"/>
      <c r="E90" s="12"/>
      <c r="F90" s="31" t="s">
        <v>3782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3780</v>
      </c>
      <c r="AE90" s="179" t="s">
        <v>5020</v>
      </c>
      <c r="AF90" s="182"/>
      <c r="AG90" s="182" t="s">
        <v>3844</v>
      </c>
      <c r="AH90" s="39"/>
    </row>
    <row r="91" spans="2:34" ht="49.9" customHeight="1">
      <c r="B91" s="4"/>
      <c r="C91" s="12"/>
      <c r="D91" s="12"/>
      <c r="E91" s="12"/>
      <c r="F91" s="31" t="s">
        <v>3702</v>
      </c>
      <c r="G91" s="125" t="s">
        <v>3777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4070</v>
      </c>
      <c r="AF91" s="182"/>
      <c r="AG91" s="182" t="s">
        <v>3839</v>
      </c>
      <c r="AH91" s="39" t="s">
        <v>4080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5500</v>
      </c>
      <c r="D93" s="348" t="s">
        <v>5368</v>
      </c>
      <c r="E93" s="180" t="s">
        <v>4981</v>
      </c>
      <c r="F93" s="123" t="s">
        <v>5376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3781</v>
      </c>
      <c r="G94" s="125" t="s">
        <v>1747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3780</v>
      </c>
      <c r="AE94" s="179" t="s">
        <v>5020</v>
      </c>
      <c r="AF94" s="182"/>
      <c r="AG94" s="182" t="s">
        <v>3844</v>
      </c>
      <c r="AH94" s="33" t="s">
        <v>4074</v>
      </c>
    </row>
    <row r="95" spans="2:34" ht="49.9" customHeight="1">
      <c r="B95" s="4"/>
      <c r="C95" s="12"/>
      <c r="D95" s="12"/>
      <c r="E95" s="12"/>
      <c r="F95" s="31" t="s">
        <v>3782</v>
      </c>
      <c r="G95" s="125" t="s">
        <v>1843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3780</v>
      </c>
      <c r="AE95" s="179" t="s">
        <v>5020</v>
      </c>
      <c r="AF95" s="182"/>
      <c r="AG95" s="182" t="s">
        <v>3844</v>
      </c>
      <c r="AH95" s="39"/>
    </row>
    <row r="96" spans="2:34" ht="49.9" customHeight="1">
      <c r="B96" s="4"/>
      <c r="C96" s="12"/>
      <c r="D96" s="12"/>
      <c r="E96" s="12"/>
      <c r="F96" s="31" t="s">
        <v>3702</v>
      </c>
      <c r="G96" s="125" t="s">
        <v>3777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4070</v>
      </c>
      <c r="AF96" s="182"/>
      <c r="AG96" s="182" t="s">
        <v>3839</v>
      </c>
      <c r="AH96" s="39" t="s">
        <v>4080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46" t="s">
        <v>4831</v>
      </c>
      <c r="D98" s="447"/>
      <c r="E98" s="447"/>
      <c r="F98" s="447"/>
      <c r="G98" s="448"/>
      <c r="H98" s="398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5500</v>
      </c>
      <c r="D99" s="348"/>
      <c r="E99" s="180"/>
      <c r="F99" s="123" t="s">
        <v>4843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4845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46" t="s">
        <v>4836</v>
      </c>
      <c r="D102" s="447"/>
      <c r="E102" s="447"/>
      <c r="F102" s="447"/>
      <c r="G102" s="448"/>
      <c r="H102" s="398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5500</v>
      </c>
      <c r="D103" s="348"/>
      <c r="E103" s="180"/>
      <c r="F103" s="123" t="s">
        <v>4116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4847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46" t="s">
        <v>4838</v>
      </c>
      <c r="D106" s="447"/>
      <c r="E106" s="447"/>
      <c r="F106" s="447"/>
      <c r="G106" s="448"/>
      <c r="H106" s="398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5500</v>
      </c>
      <c r="D107" s="348"/>
      <c r="E107" s="180"/>
      <c r="F107" s="123" t="s">
        <v>4117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4849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46" t="s">
        <v>4839</v>
      </c>
      <c r="D110" s="447"/>
      <c r="E110" s="447"/>
      <c r="F110" s="447"/>
      <c r="G110" s="448"/>
      <c r="H110" s="398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5500</v>
      </c>
      <c r="D111" s="348"/>
      <c r="E111" s="180"/>
      <c r="F111" s="123" t="s">
        <v>4841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4851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dataValidations count="1">
    <dataValidation type="list" allowBlank="1" showInputMessage="1" showErrorMessage="1" sqref="G64:G66 G89:G91 G79:G81 G69:G71 G84:G86 G58:G60 G74:G76 G94:G96" xr:uid="{00000000-0002-0000-0900-000000000000}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1000000}">
          <x14:formula1>
            <xm:f>'WM-AR'!$A$7:$A$1630</xm:f>
          </x14:formula1>
          <xm:sqref>G19:G22 G37:G40 G25:G28 G13:G16 G44:G47 G7:G10 G31:G34 G50:G53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58"/>
  <sheetViews>
    <sheetView view="pageBreakPreview" zoomScale="70" zoomScaleNormal="100" zoomScaleSheetLayoutView="70" workbookViewId="0">
      <pane xSplit="12" ySplit="3" topLeftCell="M112" activePane="bottomRight" state="frozen"/>
      <selection activeCell="N104" sqref="N104"/>
      <selection pane="topRight" activeCell="N104" sqref="N104"/>
      <selection pane="bottomLeft" activeCell="N104" sqref="N104"/>
      <selection pane="bottomRight" activeCell="J50" sqref="J5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4921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6</v>
      </c>
      <c r="C3" s="26" t="s">
        <v>3760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4885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5011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5500</v>
      </c>
      <c r="D6" s="348" t="s">
        <v>5425</v>
      </c>
      <c r="E6" s="180" t="s">
        <v>4983</v>
      </c>
      <c r="F6" s="123" t="s">
        <v>5012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3924</v>
      </c>
      <c r="AE6" s="201"/>
      <c r="AF6" s="201"/>
      <c r="AG6" s="201"/>
      <c r="AH6" s="201" t="s">
        <v>4078</v>
      </c>
    </row>
    <row r="7" spans="2:34" ht="49.9" customHeight="1">
      <c r="B7" s="5"/>
      <c r="C7" s="85"/>
      <c r="D7" s="85"/>
      <c r="E7" s="85"/>
      <c r="F7" s="31" t="s">
        <v>3921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3905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3933</v>
      </c>
      <c r="AH8" s="39" t="s">
        <v>3929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5489</v>
      </c>
      <c r="AF9" s="180"/>
      <c r="AG9" s="180" t="s">
        <v>3839</v>
      </c>
      <c r="AH9" s="39" t="s">
        <v>5488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3925</v>
      </c>
      <c r="AE10" s="181" t="s">
        <v>5490</v>
      </c>
      <c r="AF10" s="180"/>
      <c r="AG10" s="180" t="s">
        <v>3839</v>
      </c>
      <c r="AH10" s="39" t="s">
        <v>5488</v>
      </c>
    </row>
    <row r="11" spans="2:34" ht="34.9" customHeight="1">
      <c r="B11" s="4"/>
      <c r="C11" s="7"/>
      <c r="D11" s="8"/>
      <c r="E11" s="8"/>
      <c r="F11" s="173" t="s">
        <v>3936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5500</v>
      </c>
      <c r="D12" s="348" t="s">
        <v>5436</v>
      </c>
      <c r="E12" s="180" t="s">
        <v>5501</v>
      </c>
      <c r="F12" s="123" t="s">
        <v>5418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3924</v>
      </c>
      <c r="AE12" s="201"/>
      <c r="AF12" s="201"/>
      <c r="AG12" s="201"/>
      <c r="AH12" s="201" t="s">
        <v>4078</v>
      </c>
    </row>
    <row r="13" spans="2:34" ht="49.9" customHeight="1">
      <c r="B13" s="5"/>
      <c r="C13" s="85"/>
      <c r="D13" s="85"/>
      <c r="E13" s="85"/>
      <c r="F13" s="31" t="s">
        <v>3921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3902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3933</v>
      </c>
      <c r="AH14" s="39" t="s">
        <v>3929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5489</v>
      </c>
      <c r="AF15" s="180"/>
      <c r="AG15" s="180" t="s">
        <v>3839</v>
      </c>
      <c r="AH15" s="39" t="s">
        <v>5488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3925</v>
      </c>
      <c r="AE16" s="181" t="s">
        <v>5490</v>
      </c>
      <c r="AF16" s="180"/>
      <c r="AG16" s="180" t="s">
        <v>3839</v>
      </c>
      <c r="AH16" s="39" t="s">
        <v>5488</v>
      </c>
    </row>
    <row r="17" spans="2:34" ht="49.9" customHeight="1">
      <c r="B17" s="4"/>
      <c r="C17" s="12"/>
      <c r="D17" s="12"/>
      <c r="E17" s="12"/>
      <c r="F17" s="31" t="s">
        <v>3911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3848</v>
      </c>
      <c r="AE17" s="179" t="s">
        <v>5346</v>
      </c>
      <c r="AF17" s="180"/>
      <c r="AG17" s="180" t="s">
        <v>3838</v>
      </c>
      <c r="AH17" s="33" t="s">
        <v>5348</v>
      </c>
    </row>
    <row r="18" spans="2:34" ht="49.9" customHeight="1">
      <c r="B18" s="4"/>
      <c r="C18" s="12"/>
      <c r="D18" s="12"/>
      <c r="E18" s="12"/>
      <c r="F18" s="31" t="s">
        <v>3912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3849</v>
      </c>
      <c r="AE18" s="179" t="s">
        <v>5347</v>
      </c>
      <c r="AF18" s="180"/>
      <c r="AG18" s="180" t="s">
        <v>3838</v>
      </c>
      <c r="AH18" s="33" t="s">
        <v>5348</v>
      </c>
    </row>
    <row r="19" spans="2:34" ht="49.9" customHeight="1">
      <c r="B19" s="4"/>
      <c r="C19" s="12"/>
      <c r="D19" s="12"/>
      <c r="E19" s="12"/>
      <c r="F19" s="31" t="s">
        <v>3913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3850</v>
      </c>
      <c r="AE19" s="179" t="s">
        <v>4975</v>
      </c>
      <c r="AF19" s="180"/>
      <c r="AG19" s="180" t="s">
        <v>3838</v>
      </c>
      <c r="AH19" s="33" t="s">
        <v>5348</v>
      </c>
    </row>
    <row r="20" spans="2:34" ht="34.9" customHeight="1">
      <c r="B20" s="4"/>
      <c r="C20" s="7"/>
      <c r="D20" s="8"/>
      <c r="E20" s="8"/>
      <c r="F20" s="173" t="s">
        <v>3936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5013</v>
      </c>
      <c r="D21" s="61"/>
      <c r="E21" s="61"/>
      <c r="F21" s="20"/>
      <c r="G21" s="38"/>
      <c r="H21" s="415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5500</v>
      </c>
      <c r="D22" s="348"/>
      <c r="E22" s="180" t="s">
        <v>5502</v>
      </c>
      <c r="F22" s="123" t="s">
        <v>5014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4078</v>
      </c>
    </row>
    <row r="23" spans="2:34" ht="49.9" customHeight="1">
      <c r="B23" s="5"/>
      <c r="C23" s="85"/>
      <c r="D23" s="85"/>
      <c r="E23" s="85"/>
      <c r="F23" s="31" t="s">
        <v>4075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3724</v>
      </c>
      <c r="AE23" s="179" t="s">
        <v>3901</v>
      </c>
      <c r="AF23" s="182"/>
      <c r="AG23" s="182" t="s">
        <v>3838</v>
      </c>
      <c r="AH23" s="39" t="s">
        <v>4686</v>
      </c>
    </row>
    <row r="24" spans="2:34" ht="49.9" customHeight="1">
      <c r="B24" s="4"/>
      <c r="C24" s="12"/>
      <c r="D24" s="12"/>
      <c r="E24" s="12"/>
      <c r="F24" s="31" t="s">
        <v>3852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3725</v>
      </c>
      <c r="AE24" s="181" t="s">
        <v>4687</v>
      </c>
      <c r="AF24" s="180"/>
      <c r="AG24" s="180" t="s">
        <v>3844</v>
      </c>
      <c r="AH24" s="39" t="s">
        <v>3929</v>
      </c>
    </row>
    <row r="25" spans="2:34" ht="49.9" customHeight="1">
      <c r="B25" s="4"/>
      <c r="C25" s="12"/>
      <c r="D25" s="12"/>
      <c r="E25" s="12"/>
      <c r="F25" s="31" t="s">
        <v>3749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5490</v>
      </c>
      <c r="AF25" s="180"/>
      <c r="AG25" s="180" t="s">
        <v>3839</v>
      </c>
      <c r="AH25" s="39" t="s">
        <v>5488</v>
      </c>
    </row>
    <row r="26" spans="2:34" ht="49.9" customHeight="1">
      <c r="B26" s="4"/>
      <c r="C26" s="12"/>
      <c r="D26" s="12"/>
      <c r="E26" s="12"/>
      <c r="F26" s="31" t="s">
        <v>3748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5490</v>
      </c>
      <c r="AF26" s="180"/>
      <c r="AG26" s="180" t="s">
        <v>3839</v>
      </c>
      <c r="AH26" s="39" t="s">
        <v>4076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5500</v>
      </c>
      <c r="D28" s="348"/>
      <c r="E28" s="180" t="s">
        <v>5502</v>
      </c>
      <c r="F28" s="123" t="s">
        <v>5041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4078</v>
      </c>
    </row>
    <row r="29" spans="2:34" ht="49.9" customHeight="1">
      <c r="B29" s="5"/>
      <c r="C29" s="85"/>
      <c r="D29" s="85"/>
      <c r="E29" s="85"/>
      <c r="F29" s="31" t="s">
        <v>3961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3724</v>
      </c>
      <c r="AE29" s="179" t="s">
        <v>3901</v>
      </c>
      <c r="AF29" s="182"/>
      <c r="AG29" s="182" t="s">
        <v>3838</v>
      </c>
      <c r="AH29" s="39" t="s">
        <v>4686</v>
      </c>
    </row>
    <row r="30" spans="2:34" ht="49.9" customHeight="1">
      <c r="B30" s="4"/>
      <c r="C30" s="12"/>
      <c r="D30" s="12"/>
      <c r="E30" s="12"/>
      <c r="F30" s="31" t="s">
        <v>3852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3725</v>
      </c>
      <c r="AE30" s="181" t="s">
        <v>4687</v>
      </c>
      <c r="AF30" s="180"/>
      <c r="AG30" s="180" t="s">
        <v>3844</v>
      </c>
      <c r="AH30" s="39" t="s">
        <v>3929</v>
      </c>
    </row>
    <row r="31" spans="2:34" ht="49.9" customHeight="1">
      <c r="B31" s="4"/>
      <c r="C31" s="12"/>
      <c r="D31" s="12"/>
      <c r="E31" s="12"/>
      <c r="F31" s="31" t="s">
        <v>3749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5490</v>
      </c>
      <c r="AF31" s="180"/>
      <c r="AG31" s="180" t="s">
        <v>3839</v>
      </c>
      <c r="AH31" s="39" t="s">
        <v>5488</v>
      </c>
    </row>
    <row r="32" spans="2:34" ht="49.9" customHeight="1">
      <c r="B32" s="4"/>
      <c r="C32" s="12"/>
      <c r="D32" s="12"/>
      <c r="E32" s="12"/>
      <c r="F32" s="31" t="s">
        <v>3748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5490</v>
      </c>
      <c r="AF32" s="180"/>
      <c r="AG32" s="180" t="s">
        <v>3839</v>
      </c>
      <c r="AH32" s="39" t="s">
        <v>4076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4886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4853</v>
      </c>
      <c r="D35" s="61"/>
      <c r="E35" s="61"/>
      <c r="F35" s="139"/>
      <c r="G35" s="38"/>
      <c r="H35" s="415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5500</v>
      </c>
      <c r="D36" s="348"/>
      <c r="E36" s="180" t="s">
        <v>5503</v>
      </c>
      <c r="F36" s="123" t="s">
        <v>4855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3745</v>
      </c>
      <c r="G37" s="125" t="s">
        <v>3778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3744</v>
      </c>
      <c r="AE37" s="179" t="s">
        <v>4073</v>
      </c>
      <c r="AF37" s="182"/>
      <c r="AG37" s="182" t="s">
        <v>3844</v>
      </c>
      <c r="AH37" s="33" t="s">
        <v>4074</v>
      </c>
    </row>
    <row r="38" spans="2:34" ht="49.9" customHeight="1">
      <c r="B38" s="4"/>
      <c r="C38" s="12"/>
      <c r="D38" s="12"/>
      <c r="E38" s="12"/>
      <c r="F38" s="31" t="s">
        <v>3746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3744</v>
      </c>
      <c r="AE38" s="179" t="s">
        <v>4073</v>
      </c>
      <c r="AF38" s="182"/>
      <c r="AG38" s="182" t="s">
        <v>3844</v>
      </c>
      <c r="AH38" s="39"/>
    </row>
    <row r="39" spans="2:34" ht="49.9" customHeight="1">
      <c r="B39" s="4"/>
      <c r="C39" s="12"/>
      <c r="D39" s="12"/>
      <c r="E39" s="12"/>
      <c r="F39" s="31" t="s">
        <v>3702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4070</v>
      </c>
      <c r="AF39" s="182"/>
      <c r="AG39" s="182" t="s">
        <v>3839</v>
      </c>
      <c r="AH39" s="39" t="s">
        <v>4080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4857</v>
      </c>
      <c r="D41" s="61"/>
      <c r="E41" s="61"/>
      <c r="F41" s="139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5500</v>
      </c>
      <c r="D42" s="348" t="s">
        <v>5368</v>
      </c>
      <c r="E42" s="180" t="s">
        <v>5503</v>
      </c>
      <c r="F42" s="123" t="s">
        <v>5377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3745</v>
      </c>
      <c r="G43" s="125" t="s">
        <v>3778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Heavy Steel - Standard (Weight≥90KG/M)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3744</v>
      </c>
      <c r="AE43" s="179" t="s">
        <v>4073</v>
      </c>
      <c r="AF43" s="182"/>
      <c r="AG43" s="182" t="s">
        <v>3844</v>
      </c>
      <c r="AH43" s="33" t="s">
        <v>4074</v>
      </c>
    </row>
    <row r="44" spans="2:34" ht="49.9" customHeight="1">
      <c r="B44" s="4"/>
      <c r="C44" s="12"/>
      <c r="D44" s="12"/>
      <c r="E44" s="12"/>
      <c r="F44" s="31" t="s">
        <v>3746</v>
      </c>
      <c r="G44" s="125" t="s">
        <v>1840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Heavy Steel (Weight≥90KG/M)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3744</v>
      </c>
      <c r="AE44" s="179" t="s">
        <v>4073</v>
      </c>
      <c r="AF44" s="182"/>
      <c r="AG44" s="182" t="s">
        <v>3844</v>
      </c>
      <c r="AH44" s="39"/>
    </row>
    <row r="45" spans="2:34" ht="49.9" customHeight="1">
      <c r="B45" s="4"/>
      <c r="C45" s="12"/>
      <c r="D45" s="12"/>
      <c r="E45" s="12"/>
      <c r="F45" s="31" t="s">
        <v>3702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4070</v>
      </c>
      <c r="AF45" s="182"/>
      <c r="AG45" s="182" t="s">
        <v>3839</v>
      </c>
      <c r="AH45" s="39" t="s">
        <v>4080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5500</v>
      </c>
      <c r="D47" s="348" t="s">
        <v>5504</v>
      </c>
      <c r="E47" s="180" t="s">
        <v>4982</v>
      </c>
      <c r="F47" s="123" t="s">
        <v>5378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3745</v>
      </c>
      <c r="G48" s="125" t="s">
        <v>3778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Heavy Steel - Standard (Weight≥90KG/M)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3744</v>
      </c>
      <c r="AE48" s="179" t="s">
        <v>4073</v>
      </c>
      <c r="AF48" s="182"/>
      <c r="AG48" s="182" t="s">
        <v>3844</v>
      </c>
      <c r="AH48" s="33" t="s">
        <v>4074</v>
      </c>
    </row>
    <row r="49" spans="2:34" ht="49.9" customHeight="1">
      <c r="B49" s="4"/>
      <c r="C49" s="12"/>
      <c r="D49" s="12"/>
      <c r="E49" s="12"/>
      <c r="F49" s="31" t="s">
        <v>3746</v>
      </c>
      <c r="G49" s="125" t="s">
        <v>1840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Heavy Steel (Weight≥90KG/M)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3744</v>
      </c>
      <c r="AE49" s="179" t="s">
        <v>4073</v>
      </c>
      <c r="AF49" s="182"/>
      <c r="AG49" s="182" t="s">
        <v>3844</v>
      </c>
      <c r="AH49" s="39"/>
    </row>
    <row r="50" spans="2:34" ht="49.9" customHeight="1">
      <c r="B50" s="4"/>
      <c r="C50" s="12"/>
      <c r="D50" s="12"/>
      <c r="E50" s="12"/>
      <c r="F50" s="31" t="s">
        <v>3702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4070</v>
      </c>
      <c r="AF50" s="182"/>
      <c r="AG50" s="182" t="s">
        <v>3839</v>
      </c>
      <c r="AH50" s="39" t="s">
        <v>4080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5500</v>
      </c>
      <c r="D52" s="348" t="s">
        <v>5505</v>
      </c>
      <c r="E52" s="180" t="s">
        <v>5503</v>
      </c>
      <c r="F52" s="123" t="s">
        <v>5379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/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3745</v>
      </c>
      <c r="G53" s="125" t="s">
        <v>3778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Heavy Steel - Standard (Weight≥90KG/M)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3744</v>
      </c>
      <c r="AE53" s="179" t="s">
        <v>4073</v>
      </c>
      <c r="AF53" s="182"/>
      <c r="AG53" s="182" t="s">
        <v>3844</v>
      </c>
      <c r="AH53" s="33" t="s">
        <v>4074</v>
      </c>
    </row>
    <row r="54" spans="2:34" ht="49.9" customHeight="1">
      <c r="B54" s="4"/>
      <c r="C54" s="12"/>
      <c r="D54" s="12"/>
      <c r="E54" s="12"/>
      <c r="F54" s="31" t="s">
        <v>3746</v>
      </c>
      <c r="G54" s="125" t="s">
        <v>1840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Heavy Steel (Weight≥90KG/M)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3744</v>
      </c>
      <c r="AE54" s="179" t="s">
        <v>4073</v>
      </c>
      <c r="AF54" s="182"/>
      <c r="AG54" s="182" t="s">
        <v>3844</v>
      </c>
      <c r="AH54" s="39"/>
    </row>
    <row r="55" spans="2:34" ht="49.9" customHeight="1">
      <c r="B55" s="4"/>
      <c r="C55" s="12"/>
      <c r="D55" s="12"/>
      <c r="E55" s="12"/>
      <c r="F55" s="31" t="s">
        <v>3702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4070</v>
      </c>
      <c r="AF55" s="182"/>
      <c r="AG55" s="182" t="s">
        <v>3839</v>
      </c>
      <c r="AH55" s="39" t="s">
        <v>4080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5500</v>
      </c>
      <c r="D57" s="348" t="s">
        <v>5368</v>
      </c>
      <c r="E57" s="180" t="s">
        <v>4982</v>
      </c>
      <c r="F57" s="123" t="s">
        <v>5380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4073</v>
      </c>
      <c r="AF58" s="182"/>
      <c r="AG58" s="182" t="s">
        <v>3844</v>
      </c>
      <c r="AH58" s="33" t="s">
        <v>4074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4073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4070</v>
      </c>
      <c r="AF60" s="182"/>
      <c r="AG60" s="182" t="s">
        <v>3839</v>
      </c>
      <c r="AH60" s="39" t="s">
        <v>4080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5500</v>
      </c>
      <c r="D62" s="348" t="s">
        <v>5425</v>
      </c>
      <c r="E62" s="180" t="s">
        <v>5503</v>
      </c>
      <c r="F62" s="123" t="s">
        <v>5381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/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3745</v>
      </c>
      <c r="G63" s="125" t="s">
        <v>3778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3744</v>
      </c>
      <c r="AE63" s="179" t="s">
        <v>4073</v>
      </c>
      <c r="AF63" s="182"/>
      <c r="AG63" s="182" t="s">
        <v>3844</v>
      </c>
      <c r="AH63" s="33" t="s">
        <v>4074</v>
      </c>
    </row>
    <row r="64" spans="2:34" ht="49.9" customHeight="1">
      <c r="B64" s="4"/>
      <c r="C64" s="12"/>
      <c r="D64" s="12"/>
      <c r="E64" s="12"/>
      <c r="F64" s="31" t="s">
        <v>3746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3744</v>
      </c>
      <c r="AE64" s="179" t="s">
        <v>4073</v>
      </c>
      <c r="AF64" s="182"/>
      <c r="AG64" s="182" t="s">
        <v>3844</v>
      </c>
      <c r="AH64" s="39"/>
    </row>
    <row r="65" spans="2:34" ht="49.9" customHeight="1">
      <c r="B65" s="4"/>
      <c r="C65" s="12"/>
      <c r="D65" s="12"/>
      <c r="E65" s="12"/>
      <c r="F65" s="31" t="s">
        <v>3702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4070</v>
      </c>
      <c r="AF65" s="182"/>
      <c r="AG65" s="182" t="s">
        <v>3839</v>
      </c>
      <c r="AH65" s="39" t="s">
        <v>4080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5500</v>
      </c>
      <c r="D67" s="348" t="s">
        <v>5495</v>
      </c>
      <c r="E67" s="180" t="s">
        <v>5506</v>
      </c>
      <c r="F67" s="123" t="s">
        <v>5382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/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3745</v>
      </c>
      <c r="G68" s="125" t="s">
        <v>3778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Heavy Steel - Standard (Weight≥90KG/M)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3744</v>
      </c>
      <c r="AE68" s="179" t="s">
        <v>4073</v>
      </c>
      <c r="AF68" s="182"/>
      <c r="AG68" s="182" t="s">
        <v>3844</v>
      </c>
      <c r="AH68" s="33" t="s">
        <v>4074</v>
      </c>
    </row>
    <row r="69" spans="2:34" ht="49.9" customHeight="1">
      <c r="B69" s="4"/>
      <c r="C69" s="12"/>
      <c r="D69" s="12"/>
      <c r="E69" s="12"/>
      <c r="F69" s="31" t="s">
        <v>3746</v>
      </c>
      <c r="G69" s="125" t="s">
        <v>1840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Heavy Steel (Weight≥90KG/M)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3744</v>
      </c>
      <c r="AE69" s="179" t="s">
        <v>4073</v>
      </c>
      <c r="AF69" s="182"/>
      <c r="AG69" s="182" t="s">
        <v>3844</v>
      </c>
      <c r="AH69" s="39"/>
    </row>
    <row r="70" spans="2:34" ht="49.9" customHeight="1">
      <c r="B70" s="4"/>
      <c r="C70" s="12"/>
      <c r="D70" s="12"/>
      <c r="E70" s="12"/>
      <c r="F70" s="31" t="s">
        <v>3702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4070</v>
      </c>
      <c r="AF70" s="182"/>
      <c r="AG70" s="182" t="s">
        <v>3839</v>
      </c>
      <c r="AH70" s="39" t="s">
        <v>4080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5500</v>
      </c>
      <c r="D72" s="348" t="s">
        <v>5507</v>
      </c>
      <c r="E72" s="180" t="s">
        <v>4982</v>
      </c>
      <c r="F72" s="123" t="s">
        <v>5383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/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3745</v>
      </c>
      <c r="G73" s="125" t="s">
        <v>3778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Heavy Steel - Standard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3744</v>
      </c>
      <c r="AE73" s="179" t="s">
        <v>4073</v>
      </c>
      <c r="AF73" s="182"/>
      <c r="AG73" s="182" t="s">
        <v>3844</v>
      </c>
      <c r="AH73" s="33" t="s">
        <v>4074</v>
      </c>
    </row>
    <row r="74" spans="2:34" ht="49.9" customHeight="1">
      <c r="B74" s="4"/>
      <c r="C74" s="12"/>
      <c r="D74" s="12"/>
      <c r="E74" s="12"/>
      <c r="F74" s="31" t="s">
        <v>3746</v>
      </c>
      <c r="G74" s="125" t="s">
        <v>1840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Heavy Steel (Weight≥90KG/M)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3744</v>
      </c>
      <c r="AE74" s="179" t="s">
        <v>4073</v>
      </c>
      <c r="AF74" s="182"/>
      <c r="AG74" s="182" t="s">
        <v>3844</v>
      </c>
      <c r="AH74" s="39"/>
    </row>
    <row r="75" spans="2:34" ht="49.9" customHeight="1">
      <c r="B75" s="4"/>
      <c r="C75" s="12"/>
      <c r="D75" s="12"/>
      <c r="E75" s="12"/>
      <c r="F75" s="31" t="s">
        <v>3702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4070</v>
      </c>
      <c r="AF75" s="182"/>
      <c r="AG75" s="182" t="s">
        <v>3839</v>
      </c>
      <c r="AH75" s="39" t="s">
        <v>4080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5500</v>
      </c>
      <c r="D77" s="348" t="s">
        <v>5425</v>
      </c>
      <c r="E77" s="180" t="s">
        <v>5503</v>
      </c>
      <c r="F77" s="123" t="s">
        <v>5384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/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3745</v>
      </c>
      <c r="G78" s="125" t="s">
        <v>3778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3744</v>
      </c>
      <c r="AE78" s="179" t="s">
        <v>4073</v>
      </c>
      <c r="AF78" s="182"/>
      <c r="AG78" s="182" t="s">
        <v>3844</v>
      </c>
      <c r="AH78" s="33" t="s">
        <v>4074</v>
      </c>
    </row>
    <row r="79" spans="2:34" ht="49.9" customHeight="1">
      <c r="B79" s="4"/>
      <c r="C79" s="12"/>
      <c r="D79" s="12"/>
      <c r="E79" s="12"/>
      <c r="F79" s="31" t="s">
        <v>3746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3744</v>
      </c>
      <c r="AE79" s="179" t="s">
        <v>4073</v>
      </c>
      <c r="AF79" s="182"/>
      <c r="AG79" s="182" t="s">
        <v>3844</v>
      </c>
      <c r="AH79" s="39"/>
    </row>
    <row r="80" spans="2:34" ht="49.9" customHeight="1">
      <c r="B80" s="4"/>
      <c r="C80" s="12"/>
      <c r="D80" s="12"/>
      <c r="E80" s="12"/>
      <c r="F80" s="31" t="s">
        <v>3702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4070</v>
      </c>
      <c r="AF80" s="182"/>
      <c r="AG80" s="182" t="s">
        <v>3839</v>
      </c>
      <c r="AH80" s="39" t="s">
        <v>4080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5500</v>
      </c>
      <c r="D82" s="348" t="s">
        <v>5508</v>
      </c>
      <c r="E82" s="180" t="s">
        <v>5503</v>
      </c>
      <c r="F82" s="123" t="s">
        <v>5385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/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3745</v>
      </c>
      <c r="G83" s="125" t="s">
        <v>3778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Heavy Steel - Standard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3744</v>
      </c>
      <c r="AE83" s="179" t="s">
        <v>4073</v>
      </c>
      <c r="AF83" s="182"/>
      <c r="AG83" s="182" t="s">
        <v>3844</v>
      </c>
      <c r="AH83" s="33" t="s">
        <v>4074</v>
      </c>
    </row>
    <row r="84" spans="2:34" ht="49.9" customHeight="1">
      <c r="B84" s="4"/>
      <c r="C84" s="12"/>
      <c r="D84" s="12"/>
      <c r="E84" s="12"/>
      <c r="F84" s="31" t="s">
        <v>3746</v>
      </c>
      <c r="G84" s="125" t="s">
        <v>1840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Heavy Steel (Weight≥90KG/M)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3744</v>
      </c>
      <c r="AE84" s="179" t="s">
        <v>4073</v>
      </c>
      <c r="AF84" s="182"/>
      <c r="AG84" s="182" t="s">
        <v>3844</v>
      </c>
      <c r="AH84" s="39"/>
    </row>
    <row r="85" spans="2:34" ht="49.9" customHeight="1">
      <c r="B85" s="4"/>
      <c r="C85" s="12"/>
      <c r="D85" s="12"/>
      <c r="E85" s="12"/>
      <c r="F85" s="31" t="s">
        <v>3702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4070</v>
      </c>
      <c r="AF85" s="182"/>
      <c r="AG85" s="182" t="s">
        <v>3839</v>
      </c>
      <c r="AH85" s="39" t="s">
        <v>4080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5500</v>
      </c>
      <c r="D87" s="348" t="s">
        <v>5368</v>
      </c>
      <c r="E87" s="180" t="s">
        <v>4982</v>
      </c>
      <c r="F87" s="123" t="s">
        <v>5386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3745</v>
      </c>
      <c r="G88" s="125" t="s">
        <v>3778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3744</v>
      </c>
      <c r="AE88" s="179" t="s">
        <v>4073</v>
      </c>
      <c r="AF88" s="182"/>
      <c r="AG88" s="182" t="s">
        <v>3844</v>
      </c>
      <c r="AH88" s="33" t="s">
        <v>4074</v>
      </c>
    </row>
    <row r="89" spans="2:34" ht="49.9" customHeight="1">
      <c r="B89" s="4"/>
      <c r="C89" s="12"/>
      <c r="D89" s="12"/>
      <c r="E89" s="12"/>
      <c r="F89" s="31" t="s">
        <v>3746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3744</v>
      </c>
      <c r="AE89" s="179" t="s">
        <v>4073</v>
      </c>
      <c r="AF89" s="182"/>
      <c r="AG89" s="182" t="s">
        <v>3844</v>
      </c>
      <c r="AH89" s="39"/>
    </row>
    <row r="90" spans="2:34" ht="49.9" customHeight="1">
      <c r="B90" s="4"/>
      <c r="C90" s="12"/>
      <c r="D90" s="12"/>
      <c r="E90" s="12"/>
      <c r="F90" s="31" t="s">
        <v>3702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4070</v>
      </c>
      <c r="AF90" s="182"/>
      <c r="AG90" s="182" t="s">
        <v>3839</v>
      </c>
      <c r="AH90" s="39" t="s">
        <v>4080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5500</v>
      </c>
      <c r="D92" s="348" t="s">
        <v>5425</v>
      </c>
      <c r="E92" s="180" t="s">
        <v>5503</v>
      </c>
      <c r="F92" s="123" t="s">
        <v>5387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3745</v>
      </c>
      <c r="G93" s="125" t="s">
        <v>3778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3744</v>
      </c>
      <c r="AE93" s="179" t="s">
        <v>4073</v>
      </c>
      <c r="AF93" s="182"/>
      <c r="AG93" s="182" t="s">
        <v>3844</v>
      </c>
      <c r="AH93" s="33" t="s">
        <v>4074</v>
      </c>
    </row>
    <row r="94" spans="2:34" ht="49.9" customHeight="1">
      <c r="B94" s="4"/>
      <c r="C94" s="12"/>
      <c r="D94" s="12"/>
      <c r="E94" s="12"/>
      <c r="F94" s="31" t="s">
        <v>3746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3744</v>
      </c>
      <c r="AE94" s="179" t="s">
        <v>4073</v>
      </c>
      <c r="AF94" s="182"/>
      <c r="AG94" s="182" t="s">
        <v>3844</v>
      </c>
      <c r="AH94" s="39"/>
    </row>
    <row r="95" spans="2:34" ht="49.9" customHeight="1">
      <c r="B95" s="4"/>
      <c r="C95" s="12"/>
      <c r="D95" s="12"/>
      <c r="E95" s="12"/>
      <c r="F95" s="31" t="s">
        <v>3702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4070</v>
      </c>
      <c r="AF95" s="182"/>
      <c r="AG95" s="182" t="s">
        <v>3839</v>
      </c>
      <c r="AH95" s="39" t="s">
        <v>4080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5500</v>
      </c>
      <c r="D97" s="348" t="s">
        <v>5508</v>
      </c>
      <c r="E97" s="180" t="s">
        <v>4982</v>
      </c>
      <c r="F97" s="123" t="s">
        <v>5388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3745</v>
      </c>
      <c r="G98" s="125" t="s">
        <v>3778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3744</v>
      </c>
      <c r="AE98" s="179" t="s">
        <v>4073</v>
      </c>
      <c r="AF98" s="182"/>
      <c r="AG98" s="182" t="s">
        <v>3844</v>
      </c>
      <c r="AH98" s="33" t="s">
        <v>4074</v>
      </c>
    </row>
    <row r="99" spans="2:34" ht="49.9" customHeight="1">
      <c r="B99" s="4"/>
      <c r="C99" s="12"/>
      <c r="D99" s="12"/>
      <c r="E99" s="12"/>
      <c r="F99" s="31" t="s">
        <v>3746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3744</v>
      </c>
      <c r="AE99" s="179" t="s">
        <v>4073</v>
      </c>
      <c r="AF99" s="182"/>
      <c r="AG99" s="182" t="s">
        <v>3844</v>
      </c>
      <c r="AH99" s="39"/>
    </row>
    <row r="100" spans="2:34" ht="49.9" customHeight="1">
      <c r="B100" s="4"/>
      <c r="C100" s="12"/>
      <c r="D100" s="12"/>
      <c r="E100" s="12"/>
      <c r="F100" s="31" t="s">
        <v>3702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4070</v>
      </c>
      <c r="AF100" s="182"/>
      <c r="AG100" s="182" t="s">
        <v>3839</v>
      </c>
      <c r="AH100" s="39" t="s">
        <v>4080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4859</v>
      </c>
      <c r="D102" s="61"/>
      <c r="E102" s="61"/>
      <c r="F102" s="139"/>
      <c r="G102" s="38"/>
      <c r="H102" s="415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5500</v>
      </c>
      <c r="D103" s="348"/>
      <c r="E103" s="180" t="s">
        <v>4982</v>
      </c>
      <c r="F103" s="123" t="s">
        <v>4861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4888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31"/>
      <c r="G104" s="125"/>
      <c r="H104" s="126"/>
      <c r="I104" s="126" t="e">
        <f>VLOOKUP($G104,'WM-AR'!$A$7:$AK$1630,34,FALSE)</f>
        <v>#N/A</v>
      </c>
      <c r="J104" s="126" t="e">
        <f>VLOOKUP($G104,'WM-AR'!$A$7:$AK$1630,4,FALSE)</f>
        <v>#N/A</v>
      </c>
      <c r="K104" s="126" t="e">
        <f>VLOOKUP($G104,'WM-AR'!$A$7:$AK$1630,6,FALSE)</f>
        <v>#N/A</v>
      </c>
      <c r="L104" s="126" t="e">
        <f>VLOOKUP($G104,'WM-AR'!$A$7:$AK$1630,8,FALSE)</f>
        <v>#N/A</v>
      </c>
      <c r="M104" s="126" t="e">
        <f>VLOOKUP($G104,'WM-AR'!$A$7:$AK$1630,10,FALSE)</f>
        <v>#N/A</v>
      </c>
      <c r="N104" s="126" t="e">
        <f>VLOOKUP($G104,'WM-AR'!$A$7:$AK$1630,12,FALSE)</f>
        <v>#N/A</v>
      </c>
      <c r="O104" s="126" t="e">
        <f>VLOOKUP($G104,'WM-AR'!$A$7:$AK$1630,14,FALSE)</f>
        <v>#N/A</v>
      </c>
      <c r="P104" s="126" t="e">
        <f>VLOOKUP($G104,'WM-AR'!$A$7:$AK$1630,16,FALSE)</f>
        <v>#N/A</v>
      </c>
      <c r="Q104" s="126" t="e">
        <f>VLOOKUP($G104,'WM-AR'!$A$7:$AK$1630,18,FALSE)</f>
        <v>#N/A</v>
      </c>
      <c r="R104" s="126" t="e">
        <f>VLOOKUP($G104,'WM-AR'!$A$7:$AK$1630,20,FALSE)</f>
        <v>#N/A</v>
      </c>
      <c r="S104" s="126" t="e">
        <f>VLOOKUP($G104,'WM-AR'!$A$7:$AK$1630,22,FALSE)</f>
        <v>#N/A</v>
      </c>
      <c r="T104" s="126" t="e">
        <f>VLOOKUP($G104,'WM-AR'!$A$7:$AK$1630,24,FALSE)</f>
        <v>#N/A</v>
      </c>
      <c r="U104" s="126" t="e">
        <f>VLOOKUP($G104,'WM-AR'!$A$7:$AK$1630,25,FALSE)</f>
        <v>#N/A</v>
      </c>
      <c r="V104" s="126" t="e">
        <f>VLOOKUP($G104,'WM-AR'!$A$7:$AK$1630,26,FALSE)</f>
        <v>#N/A</v>
      </c>
      <c r="W104" s="126" t="e">
        <f>VLOOKUP($G104,'WM-AR'!$A$7:$AK$1630,27,FALSE)</f>
        <v>#N/A</v>
      </c>
      <c r="X104" s="126" t="e">
        <f>VLOOKUP($G104,'WM-AR'!$A$7:$AK$1630,28,FALSE)</f>
        <v>#N/A</v>
      </c>
      <c r="Y104" s="126" t="e">
        <f>VLOOKUP($G104,'WM-AR'!$A$7:$AK$1630,29,FALSE)</f>
        <v>#N/A</v>
      </c>
      <c r="Z104" s="126" t="e">
        <f>VLOOKUP($G104,'WM-AR'!$A$7:$AK$1630,30,FALSE)</f>
        <v>#N/A</v>
      </c>
      <c r="AA104" s="126" t="e">
        <f>VLOOKUP($G104,'WM-AR'!$A$7:$AK$1630,31,FALSE)</f>
        <v>#N/A</v>
      </c>
      <c r="AB104" s="126" t="e">
        <f>VLOOKUP($G104,'WM-AR'!$A$7:$AK$1630,32,FALSE)</f>
        <v>#N/A</v>
      </c>
      <c r="AC104" s="126" t="e">
        <f>VLOOKUP($G104,'WM-AR'!$A$7:$AK$1630,33,FALSE)</f>
        <v>#N/A</v>
      </c>
      <c r="AD104" s="12"/>
      <c r="AE104" s="179"/>
      <c r="AF104" s="182"/>
      <c r="AG104" s="182"/>
      <c r="AH104" s="33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6.6</v>
      </c>
      <c r="C106" s="61" t="s">
        <v>4748</v>
      </c>
      <c r="D106" s="61"/>
      <c r="E106" s="61"/>
      <c r="F106" s="139"/>
      <c r="G106" s="38"/>
      <c r="H106" s="415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5500</v>
      </c>
      <c r="D107" s="348"/>
      <c r="E107" s="180" t="s">
        <v>5503</v>
      </c>
      <c r="F107" s="123" t="s">
        <v>4862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4890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31"/>
      <c r="G108" s="125"/>
      <c r="H108" s="126"/>
      <c r="I108" s="126" t="e">
        <f>VLOOKUP($G108,'WM-AR'!$A$7:$AK$1630,34,FALSE)</f>
        <v>#N/A</v>
      </c>
      <c r="J108" s="126" t="e">
        <f>VLOOKUP($G108,'WM-AR'!$A$7:$AK$1630,4,FALSE)</f>
        <v>#N/A</v>
      </c>
      <c r="K108" s="126" t="e">
        <f>VLOOKUP($G108,'WM-AR'!$A$7:$AK$1630,6,FALSE)</f>
        <v>#N/A</v>
      </c>
      <c r="L108" s="126" t="e">
        <f>VLOOKUP($G108,'WM-AR'!$A$7:$AK$1630,8,FALSE)</f>
        <v>#N/A</v>
      </c>
      <c r="M108" s="126" t="e">
        <f>VLOOKUP($G108,'WM-AR'!$A$7:$AK$1630,10,FALSE)</f>
        <v>#N/A</v>
      </c>
      <c r="N108" s="126" t="e">
        <f>VLOOKUP($G108,'WM-AR'!$A$7:$AK$1630,12,FALSE)</f>
        <v>#N/A</v>
      </c>
      <c r="O108" s="126" t="e">
        <f>VLOOKUP($G108,'WM-AR'!$A$7:$AK$1630,14,FALSE)</f>
        <v>#N/A</v>
      </c>
      <c r="P108" s="126" t="e">
        <f>VLOOKUP($G108,'WM-AR'!$A$7:$AK$1630,16,FALSE)</f>
        <v>#N/A</v>
      </c>
      <c r="Q108" s="126" t="e">
        <f>VLOOKUP($G108,'WM-AR'!$A$7:$AK$1630,18,FALSE)</f>
        <v>#N/A</v>
      </c>
      <c r="R108" s="126" t="e">
        <f>VLOOKUP($G108,'WM-AR'!$A$7:$AK$1630,20,FALSE)</f>
        <v>#N/A</v>
      </c>
      <c r="S108" s="126" t="e">
        <f>VLOOKUP($G108,'WM-AR'!$A$7:$AK$1630,22,FALSE)</f>
        <v>#N/A</v>
      </c>
      <c r="T108" s="126" t="e">
        <f>VLOOKUP($G108,'WM-AR'!$A$7:$AK$1630,24,FALSE)</f>
        <v>#N/A</v>
      </c>
      <c r="U108" s="126" t="e">
        <f>VLOOKUP($G108,'WM-AR'!$A$7:$AK$1630,25,FALSE)</f>
        <v>#N/A</v>
      </c>
      <c r="V108" s="126" t="e">
        <f>VLOOKUP($G108,'WM-AR'!$A$7:$AK$1630,26,FALSE)</f>
        <v>#N/A</v>
      </c>
      <c r="W108" s="126" t="e">
        <f>VLOOKUP($G108,'WM-AR'!$A$7:$AK$1630,27,FALSE)</f>
        <v>#N/A</v>
      </c>
      <c r="X108" s="126" t="e">
        <f>VLOOKUP($G108,'WM-AR'!$A$7:$AK$1630,28,FALSE)</f>
        <v>#N/A</v>
      </c>
      <c r="Y108" s="126" t="e">
        <f>VLOOKUP($G108,'WM-AR'!$A$7:$AK$1630,29,FALSE)</f>
        <v>#N/A</v>
      </c>
      <c r="Z108" s="126" t="e">
        <f>VLOOKUP($G108,'WM-AR'!$A$7:$AK$1630,30,FALSE)</f>
        <v>#N/A</v>
      </c>
      <c r="AA108" s="126" t="e">
        <f>VLOOKUP($G108,'WM-AR'!$A$7:$AK$1630,31,FALSE)</f>
        <v>#N/A</v>
      </c>
      <c r="AB108" s="126" t="e">
        <f>VLOOKUP($G108,'WM-AR'!$A$7:$AK$1630,32,FALSE)</f>
        <v>#N/A</v>
      </c>
      <c r="AC108" s="126" t="e">
        <f>VLOOKUP($G108,'WM-AR'!$A$7:$AK$1630,33,FALSE)</f>
        <v>#N/A</v>
      </c>
      <c r="AD108" s="12"/>
      <c r="AE108" s="179"/>
      <c r="AF108" s="182"/>
      <c r="AG108" s="182"/>
      <c r="AH108" s="33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6.7</v>
      </c>
      <c r="C110" s="61" t="s">
        <v>4860</v>
      </c>
      <c r="D110" s="61"/>
      <c r="E110" s="61"/>
      <c r="F110" s="139"/>
      <c r="G110" s="38"/>
      <c r="H110" s="415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03"/>
      <c r="AE110" s="23"/>
      <c r="AF110" s="23"/>
      <c r="AG110" s="23"/>
      <c r="AH110" s="23"/>
    </row>
    <row r="111" spans="2:34" ht="34.9" customHeight="1">
      <c r="B111" s="349"/>
      <c r="C111" s="350" t="s">
        <v>5500</v>
      </c>
      <c r="D111" s="348"/>
      <c r="E111" s="180" t="s">
        <v>4982</v>
      </c>
      <c r="F111" s="123" t="s">
        <v>4079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4892</v>
      </c>
      <c r="AE111" s="154"/>
      <c r="AF111" s="154"/>
      <c r="AG111" s="154"/>
      <c r="AH111" s="11"/>
    </row>
    <row r="112" spans="2:34" ht="49.9" customHeight="1">
      <c r="B112" s="5"/>
      <c r="C112" s="85"/>
      <c r="D112" s="85"/>
      <c r="E112" s="85"/>
      <c r="F112" s="31" t="s">
        <v>3751</v>
      </c>
      <c r="G112" s="125" t="s">
        <v>1750</v>
      </c>
      <c r="H112" s="126"/>
      <c r="I112" s="126" t="str">
        <f>VLOOKUP($G112,'WM-AR'!$A$7:$AK$1630,34,FALSE)</f>
        <v>TON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Light Steel - Standard (30KG/M&gt;Weight)</v>
      </c>
      <c r="M112" s="126">
        <f>VLOOKUP($G112,'WM-AR'!$A$7:$AK$1630,10,FALSE)</f>
        <v>0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3750</v>
      </c>
      <c r="AE112" s="179" t="s">
        <v>4073</v>
      </c>
      <c r="AF112" s="182"/>
      <c r="AG112" s="182" t="s">
        <v>3844</v>
      </c>
      <c r="AH112" s="33" t="s">
        <v>4074</v>
      </c>
    </row>
    <row r="113" spans="2:34" ht="49.9" customHeight="1">
      <c r="B113" s="4"/>
      <c r="C113" s="12"/>
      <c r="D113" s="12"/>
      <c r="E113" s="12"/>
      <c r="F113" s="31" t="s">
        <v>3752</v>
      </c>
      <c r="G113" s="125" t="s">
        <v>1846</v>
      </c>
      <c r="H113" s="126"/>
      <c r="I113" s="126" t="str">
        <f>VLOOKUP($G113,'WM-AR'!$A$7:$AK$1630,34,FALSE)</f>
        <v>TON</v>
      </c>
      <c r="J113" s="126" t="str">
        <f>VLOOKUP($G113,'WM-AR'!$A$7:$AK$1630,4,FALSE)</f>
        <v>Main Steel Structure Erection Work</v>
      </c>
      <c r="K113" s="126" t="str">
        <f>VLOOKUP($G113,'WM-AR'!$A$7:$AK$1630,6,FALSE)</f>
        <v>Shelter/Building</v>
      </c>
      <c r="L113" s="126" t="str">
        <f>VLOOKUP($G113,'WM-AR'!$A$7:$AK$1630,8,FALSE)</f>
        <v>Light Steel (30KG/M&gt;Weight)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 t="str">
        <f>VLOOKUP($G113,'WM-AR'!$A$7:$AK$1630,29,FALSE)</f>
        <v>Material: (   )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3750</v>
      </c>
      <c r="AE113" s="179" t="s">
        <v>4073</v>
      </c>
      <c r="AF113" s="182"/>
      <c r="AG113" s="182" t="s">
        <v>3844</v>
      </c>
      <c r="AH113" s="39"/>
    </row>
    <row r="114" spans="2:34" ht="49.9" customHeight="1">
      <c r="B114" s="4"/>
      <c r="C114" s="12"/>
      <c r="D114" s="12"/>
      <c r="E114" s="12"/>
      <c r="F114" s="31" t="s">
        <v>3747</v>
      </c>
      <c r="G114" s="125" t="s">
        <v>1772</v>
      </c>
      <c r="H114" s="126"/>
      <c r="I114" s="126" t="str">
        <f>VLOOKUP($G114,'WM-AR'!$A$7:$AK$1630,34,FALSE)</f>
        <v>M2</v>
      </c>
      <c r="J114" s="126" t="str">
        <f>VLOOKUP($G114,'WM-AR'!$A$7:$AK$1630,4,FALSE)</f>
        <v>Main Steel Structure Fabrication Work</v>
      </c>
      <c r="K114" s="126" t="str">
        <f>VLOOKUP($G114,'WM-AR'!$A$7:$AK$1630,6,FALSE)</f>
        <v>Shelter/Building</v>
      </c>
      <c r="L114" s="126" t="str">
        <f>VLOOKUP($G114,'WM-AR'!$A$7:$AK$1630,8,FALSE)</f>
        <v>Steel Painting/Coating</v>
      </c>
      <c r="M114" s="126" t="str">
        <f>VLOOKUP($G114,'WM-AR'!$A$7:$AK$1630,10,FALSE)</f>
        <v>for Non-Fireproofed Steel Surface, Surface Preparation, Primer, Second &amp; Final Coat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 t="str">
        <f>VLOOKUP($G114,'WM-AR'!$A$7:$AK$1630,29,FALSE)</f>
        <v>Material: (   )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/>
      <c r="AE114" s="179" t="s">
        <v>4070</v>
      </c>
      <c r="AF114" s="182"/>
      <c r="AG114" s="182" t="s">
        <v>3839</v>
      </c>
      <c r="AH114" s="39" t="s">
        <v>4080</v>
      </c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156"/>
      <c r="AF115" s="156"/>
      <c r="AG115" s="156"/>
      <c r="AH115" s="10"/>
    </row>
    <row r="116" spans="2:34" ht="34.9" customHeight="1">
      <c r="B116" s="19">
        <v>6.8</v>
      </c>
      <c r="C116" s="61" t="s">
        <v>4140</v>
      </c>
      <c r="D116" s="61"/>
      <c r="E116" s="61"/>
      <c r="F116" s="139"/>
      <c r="G116" s="38"/>
      <c r="H116" s="415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2"/>
      <c r="AE116" s="23"/>
      <c r="AF116" s="23"/>
      <c r="AG116" s="23"/>
      <c r="AH116" s="23"/>
    </row>
    <row r="117" spans="2:34" ht="34.9" customHeight="1">
      <c r="B117" s="349"/>
      <c r="C117" s="350" t="s">
        <v>5500</v>
      </c>
      <c r="D117" s="348"/>
      <c r="E117" s="180" t="s">
        <v>5503</v>
      </c>
      <c r="F117" s="123" t="s">
        <v>5853</v>
      </c>
      <c r="G117" s="45"/>
      <c r="H117" s="45"/>
      <c r="I117" s="45"/>
      <c r="J117" s="45"/>
      <c r="K117" s="45"/>
      <c r="L117" s="46"/>
      <c r="M117" s="58"/>
      <c r="N117" s="59"/>
      <c r="O117" s="59"/>
      <c r="P117" s="59"/>
      <c r="Q117" s="59"/>
      <c r="R117" s="59"/>
      <c r="S117" s="59"/>
      <c r="T117" s="60"/>
      <c r="U117" s="14"/>
      <c r="V117" s="14"/>
      <c r="W117" s="14"/>
      <c r="X117" s="14"/>
      <c r="Y117" s="14"/>
      <c r="Z117" s="14"/>
      <c r="AA117" s="14"/>
      <c r="AB117" s="14"/>
      <c r="AC117" s="14"/>
      <c r="AD117" s="124" t="s">
        <v>4894</v>
      </c>
      <c r="AE117" s="154"/>
      <c r="AF117" s="154"/>
      <c r="AG117" s="154"/>
      <c r="AH117" s="11"/>
    </row>
    <row r="118" spans="2:34" ht="49.9" customHeight="1">
      <c r="B118" s="5"/>
      <c r="C118" s="85"/>
      <c r="D118" s="85"/>
      <c r="E118" s="85"/>
      <c r="F118" s="31" t="s">
        <v>5854</v>
      </c>
      <c r="G118" s="125" t="s">
        <v>1750</v>
      </c>
      <c r="H118" s="126"/>
      <c r="I118" s="126" t="str">
        <f>VLOOKUP($G118,'WM-AR'!$A$7:$AK$1630,34,FALSE)</f>
        <v>TON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Light Steel - Standard (30KG/M&gt;Weight)</v>
      </c>
      <c r="M118" s="126">
        <f>VLOOKUP($G118,'WM-AR'!$A$7:$AK$1630,10,FALSE)</f>
        <v>0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5855</v>
      </c>
      <c r="AE118" s="179" t="s">
        <v>4073</v>
      </c>
      <c r="AF118" s="182"/>
      <c r="AG118" s="182" t="s">
        <v>3844</v>
      </c>
      <c r="AH118" s="33" t="s">
        <v>4074</v>
      </c>
    </row>
    <row r="119" spans="2:34" ht="49.9" customHeight="1">
      <c r="B119" s="4"/>
      <c r="C119" s="12"/>
      <c r="D119" s="12"/>
      <c r="E119" s="12"/>
      <c r="F119" s="31" t="s">
        <v>5856</v>
      </c>
      <c r="G119" s="125" t="s">
        <v>1846</v>
      </c>
      <c r="H119" s="126"/>
      <c r="I119" s="126" t="str">
        <f>VLOOKUP($G119,'WM-AR'!$A$7:$AK$1630,34,FALSE)</f>
        <v>TON</v>
      </c>
      <c r="J119" s="126" t="str">
        <f>VLOOKUP($G119,'WM-AR'!$A$7:$AK$1630,4,FALSE)</f>
        <v>Main Steel Structure Erection Work</v>
      </c>
      <c r="K119" s="126" t="str">
        <f>VLOOKUP($G119,'WM-AR'!$A$7:$AK$1630,6,FALSE)</f>
        <v>Shelter/Building</v>
      </c>
      <c r="L119" s="126" t="str">
        <f>VLOOKUP($G119,'WM-AR'!$A$7:$AK$1630,8,FALSE)</f>
        <v>Light Steel (30KG/M&gt;Weight)</v>
      </c>
      <c r="M119" s="126">
        <f>VLOOKUP($G119,'WM-AR'!$A$7:$AK$1630,10,FALSE)</f>
        <v>0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 t="str">
        <f>VLOOKUP($G119,'WM-AR'!$A$7:$AK$1630,29,FALSE)</f>
        <v>Material: (   )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/>
      <c r="AE119" s="179" t="s">
        <v>4073</v>
      </c>
      <c r="AF119" s="182"/>
      <c r="AG119" s="182" t="s">
        <v>3844</v>
      </c>
      <c r="AH119" s="39"/>
    </row>
    <row r="120" spans="2:34" ht="49.9" customHeight="1">
      <c r="B120" s="4"/>
      <c r="C120" s="12"/>
      <c r="D120" s="12"/>
      <c r="E120" s="12"/>
      <c r="F120" s="31" t="s">
        <v>3702</v>
      </c>
      <c r="G120" s="125" t="s">
        <v>1772</v>
      </c>
      <c r="H120" s="126"/>
      <c r="I120" s="126" t="str">
        <f>VLOOKUP($G120,'WM-AR'!$A$7:$AK$1630,34,FALSE)</f>
        <v>M2</v>
      </c>
      <c r="J120" s="126" t="str">
        <f>VLOOKUP($G120,'WM-AR'!$A$7:$AK$1630,4,FALSE)</f>
        <v>Main Steel Structure Fabrication Work</v>
      </c>
      <c r="K120" s="126" t="str">
        <f>VLOOKUP($G120,'WM-AR'!$A$7:$AK$1630,6,FALSE)</f>
        <v>Shelter/Building</v>
      </c>
      <c r="L120" s="126" t="str">
        <f>VLOOKUP($G120,'WM-AR'!$A$7:$AK$1630,8,FALSE)</f>
        <v>Steel Painting/Coating</v>
      </c>
      <c r="M120" s="126" t="str">
        <f>VLOOKUP($G120,'WM-AR'!$A$7:$AK$1630,10,FALSE)</f>
        <v>for Non-Fireproofed Steel Surface, Surface Preparation, Primer, Second &amp; Final Coat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 t="str">
        <f>VLOOKUP($G120,'WM-AR'!$A$7:$AK$1630,29,FALSE)</f>
        <v>Material: (   )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/>
      <c r="AE120" s="179" t="s">
        <v>4070</v>
      </c>
      <c r="AF120" s="182"/>
      <c r="AG120" s="182" t="s">
        <v>3839</v>
      </c>
      <c r="AH120" s="39" t="s">
        <v>4080</v>
      </c>
    </row>
    <row r="121" spans="2:34" ht="34.9" customHeight="1">
      <c r="B121" s="4"/>
      <c r="C121" s="7"/>
      <c r="D121" s="8"/>
      <c r="E121" s="8"/>
      <c r="F121" s="8"/>
      <c r="G121" s="9"/>
      <c r="H121" s="14"/>
      <c r="I121" s="14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5"/>
      <c r="AE121" s="156"/>
      <c r="AF121" s="156"/>
      <c r="AG121" s="156"/>
      <c r="AH121" s="10"/>
    </row>
    <row r="122" spans="2:34" ht="34.9" customHeight="1">
      <c r="B122" s="19">
        <v>6.9</v>
      </c>
      <c r="C122" s="61" t="s">
        <v>4864</v>
      </c>
      <c r="D122" s="61"/>
      <c r="E122" s="61"/>
      <c r="F122" s="139"/>
      <c r="G122" s="38"/>
      <c r="H122" s="415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2"/>
      <c r="AE122" s="23"/>
      <c r="AF122" s="23"/>
      <c r="AG122" s="23"/>
      <c r="AH122" s="23"/>
    </row>
    <row r="123" spans="2:34" ht="34.9" customHeight="1">
      <c r="B123" s="349"/>
      <c r="C123" s="350" t="s">
        <v>5500</v>
      </c>
      <c r="D123" s="348"/>
      <c r="E123" s="180" t="s">
        <v>5503</v>
      </c>
      <c r="F123" s="123" t="s">
        <v>4895</v>
      </c>
      <c r="G123" s="45"/>
      <c r="H123" s="45"/>
      <c r="I123" s="45"/>
      <c r="J123" s="45"/>
      <c r="K123" s="45"/>
      <c r="L123" s="46"/>
      <c r="M123" s="58"/>
      <c r="N123" s="59"/>
      <c r="O123" s="59"/>
      <c r="P123" s="59"/>
      <c r="Q123" s="59"/>
      <c r="R123" s="59"/>
      <c r="S123" s="59"/>
      <c r="T123" s="60"/>
      <c r="U123" s="14"/>
      <c r="V123" s="14"/>
      <c r="W123" s="14"/>
      <c r="X123" s="14"/>
      <c r="Y123" s="14"/>
      <c r="Z123" s="14"/>
      <c r="AA123" s="14"/>
      <c r="AB123" s="14"/>
      <c r="AC123" s="14"/>
      <c r="AD123" s="124" t="s">
        <v>4898</v>
      </c>
      <c r="AE123" s="154"/>
      <c r="AF123" s="154"/>
      <c r="AG123" s="154"/>
      <c r="AH123" s="11"/>
    </row>
    <row r="124" spans="2:34" ht="34.9" customHeight="1">
      <c r="B124" s="5"/>
      <c r="C124" s="85"/>
      <c r="D124" s="85"/>
      <c r="E124" s="85"/>
      <c r="F124" s="31"/>
      <c r="G124" s="125"/>
      <c r="H124" s="126"/>
      <c r="I124" s="126" t="e">
        <f>VLOOKUP($G124,'WM-AR'!$A$7:$AK$1630,34,FALSE)</f>
        <v>#N/A</v>
      </c>
      <c r="J124" s="126" t="e">
        <f>VLOOKUP($G124,'WM-AR'!$A$7:$AK$1630,4,FALSE)</f>
        <v>#N/A</v>
      </c>
      <c r="K124" s="126" t="e">
        <f>VLOOKUP($G124,'WM-AR'!$A$7:$AK$1630,6,FALSE)</f>
        <v>#N/A</v>
      </c>
      <c r="L124" s="126" t="e">
        <f>VLOOKUP($G124,'WM-AR'!$A$7:$AK$1630,8,FALSE)</f>
        <v>#N/A</v>
      </c>
      <c r="M124" s="126" t="e">
        <f>VLOOKUP($G124,'WM-AR'!$A$7:$AK$1630,10,FALSE)</f>
        <v>#N/A</v>
      </c>
      <c r="N124" s="126" t="e">
        <f>VLOOKUP($G124,'WM-AR'!$A$7:$AK$1630,12,FALSE)</f>
        <v>#N/A</v>
      </c>
      <c r="O124" s="126" t="e">
        <f>VLOOKUP($G124,'WM-AR'!$A$7:$AK$1630,14,FALSE)</f>
        <v>#N/A</v>
      </c>
      <c r="P124" s="126" t="e">
        <f>VLOOKUP($G124,'WM-AR'!$A$7:$AK$1630,16,FALSE)</f>
        <v>#N/A</v>
      </c>
      <c r="Q124" s="126" t="e">
        <f>VLOOKUP($G124,'WM-AR'!$A$7:$AK$1630,18,FALSE)</f>
        <v>#N/A</v>
      </c>
      <c r="R124" s="126" t="e">
        <f>VLOOKUP($G124,'WM-AR'!$A$7:$AK$1630,20,FALSE)</f>
        <v>#N/A</v>
      </c>
      <c r="S124" s="126" t="e">
        <f>VLOOKUP($G124,'WM-AR'!$A$7:$AK$1630,22,FALSE)</f>
        <v>#N/A</v>
      </c>
      <c r="T124" s="126" t="e">
        <f>VLOOKUP($G124,'WM-AR'!$A$7:$AK$1630,24,FALSE)</f>
        <v>#N/A</v>
      </c>
      <c r="U124" s="126" t="e">
        <f>VLOOKUP($G124,'WM-AR'!$A$7:$AK$1630,25,FALSE)</f>
        <v>#N/A</v>
      </c>
      <c r="V124" s="126" t="e">
        <f>VLOOKUP($G124,'WM-AR'!$A$7:$AK$1630,26,FALSE)</f>
        <v>#N/A</v>
      </c>
      <c r="W124" s="126" t="e">
        <f>VLOOKUP($G124,'WM-AR'!$A$7:$AK$1630,27,FALSE)</f>
        <v>#N/A</v>
      </c>
      <c r="X124" s="126" t="e">
        <f>VLOOKUP($G124,'WM-AR'!$A$7:$AK$1630,28,FALSE)</f>
        <v>#N/A</v>
      </c>
      <c r="Y124" s="126" t="e">
        <f>VLOOKUP($G124,'WM-AR'!$A$7:$AK$1630,29,FALSE)</f>
        <v>#N/A</v>
      </c>
      <c r="Z124" s="126" t="e">
        <f>VLOOKUP($G124,'WM-AR'!$A$7:$AK$1630,30,FALSE)</f>
        <v>#N/A</v>
      </c>
      <c r="AA124" s="126" t="e">
        <f>VLOOKUP($G124,'WM-AR'!$A$7:$AK$1630,31,FALSE)</f>
        <v>#N/A</v>
      </c>
      <c r="AB124" s="126" t="e">
        <f>VLOOKUP($G124,'WM-AR'!$A$7:$AK$1630,32,FALSE)</f>
        <v>#N/A</v>
      </c>
      <c r="AC124" s="126" t="e">
        <f>VLOOKUP($G124,'WM-AR'!$A$7:$AK$1630,33,FALSE)</f>
        <v>#N/A</v>
      </c>
      <c r="AD124" s="12"/>
      <c r="AE124" s="179"/>
      <c r="AF124" s="182"/>
      <c r="AG124" s="182"/>
      <c r="AH124" s="33"/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315" t="s">
        <v>5510</v>
      </c>
      <c r="C126" s="61" t="s">
        <v>4866</v>
      </c>
      <c r="D126" s="61"/>
      <c r="E126" s="61"/>
      <c r="F126" s="139"/>
      <c r="G126" s="38"/>
      <c r="H126" s="415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5500</v>
      </c>
      <c r="D127" s="348"/>
      <c r="E127" s="180" t="s">
        <v>4982</v>
      </c>
      <c r="F127" s="123" t="s">
        <v>4896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4900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19">
        <v>6.11</v>
      </c>
      <c r="C130" s="61" t="s">
        <v>4139</v>
      </c>
      <c r="D130" s="61"/>
      <c r="E130" s="61"/>
      <c r="F130" s="139"/>
      <c r="G130" s="38"/>
      <c r="H130" s="415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5500</v>
      </c>
      <c r="D131" s="348" t="s">
        <v>5874</v>
      </c>
      <c r="E131" s="180" t="s">
        <v>5509</v>
      </c>
      <c r="F131" s="123" t="s">
        <v>5875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4902</v>
      </c>
      <c r="AE131" s="154"/>
      <c r="AF131" s="154"/>
      <c r="AG131" s="154"/>
      <c r="AH131" s="11"/>
    </row>
    <row r="132" spans="2:34" ht="49.9" customHeight="1">
      <c r="B132" s="5"/>
      <c r="C132" s="85"/>
      <c r="D132" s="85"/>
      <c r="E132" s="85"/>
      <c r="F132" s="31" t="s">
        <v>5854</v>
      </c>
      <c r="G132" s="125" t="s">
        <v>1750</v>
      </c>
      <c r="H132" s="126"/>
      <c r="I132" s="126" t="str">
        <f>VLOOKUP($G132,'WM-AR'!$A$7:$AK$1630,34,FALSE)</f>
        <v>TON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Light Steel - Standard (30KG/M&gt;Weight)</v>
      </c>
      <c r="M132" s="126">
        <f>VLOOKUP($G132,'WM-AR'!$A$7:$AK$1630,10,FALSE)</f>
        <v>0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5855</v>
      </c>
      <c r="AE132" s="179" t="s">
        <v>4073</v>
      </c>
      <c r="AF132" s="182"/>
      <c r="AG132" s="182" t="s">
        <v>3844</v>
      </c>
      <c r="AH132" s="33" t="s">
        <v>4074</v>
      </c>
    </row>
    <row r="133" spans="2:34" ht="49.9" customHeight="1">
      <c r="B133" s="4"/>
      <c r="C133" s="12"/>
      <c r="D133" s="12"/>
      <c r="E133" s="12"/>
      <c r="F133" s="31" t="s">
        <v>5856</v>
      </c>
      <c r="G133" s="125" t="s">
        <v>1846</v>
      </c>
      <c r="H133" s="126"/>
      <c r="I133" s="126" t="str">
        <f>VLOOKUP($G133,'WM-AR'!$A$7:$AK$1630,34,FALSE)</f>
        <v>TON</v>
      </c>
      <c r="J133" s="126" t="str">
        <f>VLOOKUP($G133,'WM-AR'!$A$7:$AK$1630,4,FALSE)</f>
        <v>Main Steel Structure Erection Work</v>
      </c>
      <c r="K133" s="126" t="str">
        <f>VLOOKUP($G133,'WM-AR'!$A$7:$AK$1630,6,FALSE)</f>
        <v>Shelter/Building</v>
      </c>
      <c r="L133" s="126" t="str">
        <f>VLOOKUP($G133,'WM-AR'!$A$7:$AK$1630,8,FALSE)</f>
        <v>Light Steel (30KG/M&gt;Weight)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 t="str">
        <f>VLOOKUP($G133,'WM-AR'!$A$7:$AK$1630,29,FALSE)</f>
        <v>Material: (   )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/>
      <c r="AE133" s="179" t="s">
        <v>4073</v>
      </c>
      <c r="AF133" s="182"/>
      <c r="AG133" s="182" t="s">
        <v>3844</v>
      </c>
      <c r="AH133" s="39"/>
    </row>
    <row r="134" spans="2:34" ht="49.9" customHeight="1">
      <c r="B134" s="4"/>
      <c r="C134" s="12"/>
      <c r="D134" s="12"/>
      <c r="E134" s="12"/>
      <c r="F134" s="31" t="s">
        <v>3702</v>
      </c>
      <c r="G134" s="125" t="s">
        <v>1772</v>
      </c>
      <c r="H134" s="126"/>
      <c r="I134" s="126" t="str">
        <f>VLOOKUP($G134,'WM-AR'!$A$7:$AK$1630,34,FALSE)</f>
        <v>M2</v>
      </c>
      <c r="J134" s="126" t="str">
        <f>VLOOKUP($G134,'WM-AR'!$A$7:$AK$1630,4,FALSE)</f>
        <v>Main Steel Structure Fabrication Work</v>
      </c>
      <c r="K134" s="126" t="str">
        <f>VLOOKUP($G134,'WM-AR'!$A$7:$AK$1630,6,FALSE)</f>
        <v>Shelter/Building</v>
      </c>
      <c r="L134" s="126" t="str">
        <f>VLOOKUP($G134,'WM-AR'!$A$7:$AK$1630,8,FALSE)</f>
        <v>Steel Painting/Coating</v>
      </c>
      <c r="M134" s="126" t="str">
        <f>VLOOKUP($G134,'WM-AR'!$A$7:$AK$1630,10,FALSE)</f>
        <v>for Non-Fireproofed Steel Surface, Surface Preparation, Primer, Second &amp; Final Coat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 t="str">
        <f>VLOOKUP($G134,'WM-AR'!$A$7:$AK$1630,29,FALSE)</f>
        <v>Material: (   )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/>
      <c r="AE134" s="179" t="s">
        <v>4070</v>
      </c>
      <c r="AF134" s="182"/>
      <c r="AG134" s="182" t="s">
        <v>3839</v>
      </c>
      <c r="AH134" s="39" t="s">
        <v>4080</v>
      </c>
    </row>
    <row r="135" spans="2:34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5"/>
      <c r="AE135" s="156"/>
      <c r="AF135" s="156"/>
      <c r="AG135" s="156"/>
      <c r="AH135" s="10"/>
    </row>
    <row r="136" spans="2:34" ht="34.9" customHeight="1">
      <c r="B136" s="19">
        <v>6.12</v>
      </c>
      <c r="C136" s="61" t="s">
        <v>4869</v>
      </c>
      <c r="D136" s="61"/>
      <c r="E136" s="61"/>
      <c r="F136" s="139"/>
      <c r="G136" s="38"/>
      <c r="H136" s="415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2"/>
      <c r="AE136" s="23"/>
      <c r="AF136" s="23"/>
      <c r="AG136" s="23"/>
      <c r="AH136" s="23"/>
    </row>
    <row r="137" spans="2:34" ht="34.9" customHeight="1">
      <c r="B137" s="349"/>
      <c r="C137" s="350" t="s">
        <v>5500</v>
      </c>
      <c r="D137" s="348" t="s">
        <v>5845</v>
      </c>
      <c r="E137" s="180" t="s">
        <v>5503</v>
      </c>
      <c r="F137" s="123" t="s">
        <v>5844</v>
      </c>
      <c r="G137" s="45"/>
      <c r="H137" s="45"/>
      <c r="I137" s="45"/>
      <c r="J137" s="45"/>
      <c r="K137" s="45"/>
      <c r="L137" s="46"/>
      <c r="M137" s="58"/>
      <c r="N137" s="59"/>
      <c r="O137" s="59"/>
      <c r="P137" s="59"/>
      <c r="Q137" s="59"/>
      <c r="R137" s="59"/>
      <c r="S137" s="59"/>
      <c r="T137" s="60"/>
      <c r="U137" s="14"/>
      <c r="V137" s="14"/>
      <c r="W137" s="14"/>
      <c r="X137" s="14"/>
      <c r="Y137" s="14"/>
      <c r="Z137" s="14"/>
      <c r="AA137" s="14"/>
      <c r="AB137" s="14"/>
      <c r="AC137" s="14"/>
      <c r="AD137" s="124" t="s">
        <v>4903</v>
      </c>
      <c r="AE137" s="154"/>
      <c r="AF137" s="154"/>
      <c r="AG137" s="154"/>
      <c r="AH137" s="11"/>
    </row>
    <row r="138" spans="2:34" ht="49.9" customHeight="1">
      <c r="B138" s="5"/>
      <c r="C138" s="85"/>
      <c r="D138" s="85"/>
      <c r="E138" s="85"/>
      <c r="F138" s="31" t="s">
        <v>5846</v>
      </c>
      <c r="G138" s="125" t="s">
        <v>1762</v>
      </c>
      <c r="H138" s="126"/>
      <c r="I138" s="126" t="str">
        <f>VLOOKUP($G138,'WM-AR'!$A$7:$AK$1630,34,FALSE)</f>
        <v>TON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Girth &amp; Purlin</v>
      </c>
      <c r="M138" s="126">
        <f>VLOOKUP($G138,'WM-AR'!$A$7:$AK$1630,10,FALSE)</f>
        <v>0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5847</v>
      </c>
      <c r="AF138" s="182"/>
      <c r="AG138" s="182" t="s">
        <v>5848</v>
      </c>
      <c r="AH138" s="33" t="s">
        <v>4074</v>
      </c>
    </row>
    <row r="139" spans="2:34" ht="49.9" customHeight="1">
      <c r="B139" s="5"/>
      <c r="C139" s="85"/>
      <c r="D139" s="85"/>
      <c r="E139" s="85"/>
      <c r="F139" s="31" t="s">
        <v>5849</v>
      </c>
      <c r="G139" s="125" t="s">
        <v>1848</v>
      </c>
      <c r="H139" s="126"/>
      <c r="I139" s="126" t="str">
        <f>VLOOKUP($G139,'WM-AR'!$A$7:$AK$1630,34,FALSE)</f>
        <v>TON</v>
      </c>
      <c r="J139" s="126" t="str">
        <f>VLOOKUP($G139,'WM-AR'!$A$7:$AK$1630,4,FALSE)</f>
        <v>Main Steel Structure Erection Work</v>
      </c>
      <c r="K139" s="126" t="str">
        <f>VLOOKUP($G139,'WM-AR'!$A$7:$AK$1630,6,FALSE)</f>
        <v>Shelter/Building</v>
      </c>
      <c r="L139" s="126" t="str">
        <f>VLOOKUP($G139,'WM-AR'!$A$7:$AK$1630,8,FALSE)</f>
        <v>Girth &amp; Purlin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 t="str">
        <f>VLOOKUP($G139,'WM-AR'!$A$7:$AK$1630,29,FALSE)</f>
        <v>Material: (   )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/>
      <c r="AE139" s="179" t="s">
        <v>5850</v>
      </c>
      <c r="AF139" s="182"/>
      <c r="AG139" s="182" t="s">
        <v>5851</v>
      </c>
      <c r="AH139" s="33"/>
    </row>
    <row r="140" spans="2:34" ht="49.9" customHeight="1">
      <c r="B140" s="4"/>
      <c r="C140" s="12"/>
      <c r="D140" s="12"/>
      <c r="E140" s="12"/>
      <c r="F140" s="31" t="s">
        <v>3702</v>
      </c>
      <c r="G140" s="125" t="s">
        <v>1772</v>
      </c>
      <c r="H140" s="126"/>
      <c r="I140" s="126" t="str">
        <f>VLOOKUP($G140,'WM-AR'!$A$7:$AK$1630,34,FALSE)</f>
        <v>M2</v>
      </c>
      <c r="J140" s="126" t="str">
        <f>VLOOKUP($G140,'WM-AR'!$A$7:$AK$1630,4,FALSE)</f>
        <v>Main Steel Structure Fabrication Work</v>
      </c>
      <c r="K140" s="126" t="str">
        <f>VLOOKUP($G140,'WM-AR'!$A$7:$AK$1630,6,FALSE)</f>
        <v>Shelter/Building</v>
      </c>
      <c r="L140" s="126" t="str">
        <f>VLOOKUP($G140,'WM-AR'!$A$7:$AK$1630,8,FALSE)</f>
        <v>Steel Painting/Coating</v>
      </c>
      <c r="M140" s="126" t="str">
        <f>VLOOKUP($G140,'WM-AR'!$A$7:$AK$1630,10,FALSE)</f>
        <v>for Non-Fireproofed Steel Surface, Surface Preparation, Primer, Second &amp; Final Coat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 t="str">
        <f>VLOOKUP($G140,'WM-AR'!$A$7:$AK$1630,29,FALSE)</f>
        <v>Material: (   )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/>
      <c r="AE140" s="179" t="s">
        <v>4070</v>
      </c>
      <c r="AF140" s="182"/>
      <c r="AG140" s="182" t="s">
        <v>3839</v>
      </c>
      <c r="AH140" s="39" t="s">
        <v>4080</v>
      </c>
    </row>
    <row r="141" spans="2:34" ht="34.9" customHeight="1">
      <c r="B141" s="4"/>
      <c r="C141" s="7"/>
      <c r="D141" s="8"/>
      <c r="E141" s="8"/>
      <c r="F141" s="8"/>
      <c r="G141" s="9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5"/>
      <c r="AE141" s="156"/>
      <c r="AF141" s="156"/>
      <c r="AG141" s="156"/>
      <c r="AH141" s="10"/>
    </row>
    <row r="142" spans="2:34" ht="34.9" customHeight="1">
      <c r="B142" s="19">
        <v>6.8</v>
      </c>
      <c r="C142" s="61" t="s">
        <v>5873</v>
      </c>
      <c r="D142" s="61"/>
      <c r="E142" s="61"/>
      <c r="F142" s="139"/>
      <c r="G142" s="38"/>
      <c r="H142" s="415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2"/>
      <c r="AE142" s="23"/>
      <c r="AF142" s="23"/>
      <c r="AG142" s="23"/>
      <c r="AH142" s="23"/>
    </row>
    <row r="143" spans="2:34" ht="34.9" customHeight="1">
      <c r="B143" s="349"/>
      <c r="C143" s="350" t="s">
        <v>4100</v>
      </c>
      <c r="D143" s="348" t="s">
        <v>5852</v>
      </c>
      <c r="E143" s="180" t="s">
        <v>5503</v>
      </c>
      <c r="F143" s="123" t="s">
        <v>5872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4894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85"/>
      <c r="F144" s="31" t="s">
        <v>5854</v>
      </c>
      <c r="G144" s="125" t="s">
        <v>1750</v>
      </c>
      <c r="H144" s="126"/>
      <c r="I144" s="126" t="str">
        <f>VLOOKUP($G144,'WM-AR'!$A$7:$AK$1630,34,FALSE)</f>
        <v>TON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Light Steel - Standard (30KG/M&gt;Weight)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5855</v>
      </c>
      <c r="AE144" s="179" t="s">
        <v>4073</v>
      </c>
      <c r="AF144" s="182"/>
      <c r="AG144" s="182" t="s">
        <v>3844</v>
      </c>
      <c r="AH144" s="33" t="s">
        <v>4074</v>
      </c>
    </row>
    <row r="145" spans="2:34" ht="49.9" customHeight="1">
      <c r="B145" s="4"/>
      <c r="C145" s="12"/>
      <c r="D145" s="12"/>
      <c r="E145" s="12"/>
      <c r="F145" s="31" t="s">
        <v>5856</v>
      </c>
      <c r="G145" s="125" t="s">
        <v>1846</v>
      </c>
      <c r="H145" s="126"/>
      <c r="I145" s="126" t="str">
        <f>VLOOKUP($G145,'WM-AR'!$A$7:$AK$1630,34,FALSE)</f>
        <v>TON</v>
      </c>
      <c r="J145" s="126" t="str">
        <f>VLOOKUP($G145,'WM-AR'!$A$7:$AK$1630,4,FALSE)</f>
        <v>Main Steel Structure Erection Work</v>
      </c>
      <c r="K145" s="126" t="str">
        <f>VLOOKUP($G145,'WM-AR'!$A$7:$AK$1630,6,FALSE)</f>
        <v>Shelter/Building</v>
      </c>
      <c r="L145" s="126" t="str">
        <f>VLOOKUP($G145,'WM-AR'!$A$7:$AK$1630,8,FALSE)</f>
        <v>Light Steel (30KG/M&gt;Weight)</v>
      </c>
      <c r="M145" s="126">
        <f>VLOOKUP($G145,'WM-AR'!$A$7:$AK$1630,10,FALSE)</f>
        <v>0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 t="str">
        <f>VLOOKUP($G145,'WM-AR'!$A$7:$AK$1630,29,FALSE)</f>
        <v>Material: (   )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/>
      <c r="AE145" s="179" t="s">
        <v>4073</v>
      </c>
      <c r="AF145" s="182"/>
      <c r="AG145" s="182" t="s">
        <v>3844</v>
      </c>
      <c r="AH145" s="39"/>
    </row>
    <row r="146" spans="2:34" ht="49.9" customHeight="1">
      <c r="B146" s="4"/>
      <c r="C146" s="12"/>
      <c r="D146" s="12"/>
      <c r="E146" s="12"/>
      <c r="F146" s="31" t="s">
        <v>3702</v>
      </c>
      <c r="G146" s="125" t="s">
        <v>1772</v>
      </c>
      <c r="H146" s="126"/>
      <c r="I146" s="126" t="str">
        <f>VLOOKUP($G146,'WM-AR'!$A$7:$AK$1630,34,FALSE)</f>
        <v>M2</v>
      </c>
      <c r="J146" s="126" t="str">
        <f>VLOOKUP($G146,'WM-AR'!$A$7:$AK$1630,4,FALSE)</f>
        <v>Main Steel Structure Fabrication Work</v>
      </c>
      <c r="K146" s="126" t="str">
        <f>VLOOKUP($G146,'WM-AR'!$A$7:$AK$1630,6,FALSE)</f>
        <v>Shelter/Building</v>
      </c>
      <c r="L146" s="126" t="str">
        <f>VLOOKUP($G146,'WM-AR'!$A$7:$AK$1630,8,FALSE)</f>
        <v>Steel Painting/Coating</v>
      </c>
      <c r="M146" s="126" t="str">
        <f>VLOOKUP($G146,'WM-AR'!$A$7:$AK$1630,10,FALSE)</f>
        <v>for Non-Fireproofed Steel Surface, Surface Preparation, Primer, Second &amp; Final Coat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 t="str">
        <f>VLOOKUP($G146,'WM-AR'!$A$7:$AK$1630,29,FALSE)</f>
        <v>Material: (   )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/>
      <c r="AE146" s="179" t="s">
        <v>4070</v>
      </c>
      <c r="AF146" s="182"/>
      <c r="AG146" s="182" t="s">
        <v>3839</v>
      </c>
      <c r="AH146" s="39" t="s">
        <v>4080</v>
      </c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5"/>
      <c r="AE148" s="156"/>
      <c r="AF148" s="156"/>
      <c r="AG148" s="156"/>
      <c r="AH148" s="10"/>
    </row>
    <row r="149" spans="2:34" ht="16.5" customHeight="1"/>
    <row r="150" spans="2:34" ht="16.5" customHeight="1"/>
    <row r="151" spans="2:34" ht="16.5" customHeight="1"/>
    <row r="152" spans="2:34" ht="16.5" customHeight="1"/>
    <row r="153" spans="2:34" ht="16.5" customHeight="1"/>
    <row r="154" spans="2:34" ht="16.5" customHeight="1"/>
    <row r="155" spans="2:34" ht="16.5" customHeight="1"/>
    <row r="156" spans="2:34" ht="16.5" customHeight="1"/>
    <row r="157" spans="2:34" ht="16.5" customHeight="1"/>
    <row r="158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G112:G114 G138:G140 G124 G128 G132:G134 G108 G104 G118:G120 G144:G146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H13" sqref="H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4920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7</v>
      </c>
      <c r="C3" s="26" t="s">
        <v>4919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4904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5479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4905</v>
      </c>
      <c r="D8" s="61"/>
      <c r="E8" s="61"/>
      <c r="F8" s="21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5479</v>
      </c>
      <c r="D9" s="348" t="s">
        <v>5624</v>
      </c>
      <c r="E9" s="180" t="s">
        <v>5625</v>
      </c>
      <c r="F9" s="123" t="s">
        <v>5622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5627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4907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5626</v>
      </c>
      <c r="AE10" s="179" t="s">
        <v>3945</v>
      </c>
      <c r="AF10" s="180"/>
      <c r="AG10" s="180" t="s">
        <v>3915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3776</v>
      </c>
      <c r="D12" s="348" t="s">
        <v>5624</v>
      </c>
      <c r="E12" s="180" t="s">
        <v>5625</v>
      </c>
      <c r="F12" s="123" t="s">
        <v>5632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5628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4907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5631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5629</v>
      </c>
      <c r="O14" s="14">
        <v>0</v>
      </c>
      <c r="P14" s="14">
        <v>0</v>
      </c>
      <c r="Q14" s="14">
        <v>0</v>
      </c>
      <c r="R14" s="14">
        <v>0</v>
      </c>
      <c r="S14" s="14" t="s">
        <v>5630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H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AD62" sqref="AD6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4915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8</v>
      </c>
      <c r="C3" s="26" t="s">
        <v>4916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8.1</v>
      </c>
      <c r="C4" s="61" t="s">
        <v>5733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5742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5500</v>
      </c>
      <c r="D6" s="348" t="s">
        <v>5650</v>
      </c>
      <c r="E6" s="180" t="s">
        <v>5651</v>
      </c>
      <c r="F6" s="123" t="s">
        <v>5677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3770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5645</v>
      </c>
      <c r="AE7" s="179" t="s">
        <v>5634</v>
      </c>
      <c r="AF7" s="180"/>
      <c r="AG7" s="180" t="s">
        <v>4909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349"/>
      <c r="C9" s="350" t="s">
        <v>5500</v>
      </c>
      <c r="D9" s="348"/>
      <c r="E9" s="180"/>
      <c r="F9" s="123" t="s">
        <v>5664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3769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3761</v>
      </c>
      <c r="AE10" s="179" t="s">
        <v>5634</v>
      </c>
      <c r="AF10" s="180"/>
      <c r="AG10" s="180" t="s">
        <v>4909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3731</v>
      </c>
      <c r="D12" s="348"/>
      <c r="E12" s="180"/>
      <c r="F12" s="123" t="s">
        <v>5658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3770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5645</v>
      </c>
      <c r="AE13" s="179" t="s">
        <v>5634</v>
      </c>
      <c r="AF13" s="180"/>
      <c r="AG13" s="180" t="s">
        <v>4909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349"/>
      <c r="C15" s="350" t="s">
        <v>3731</v>
      </c>
      <c r="D15" s="348"/>
      <c r="E15" s="180"/>
      <c r="F15" s="123" t="s">
        <v>5666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3761</v>
      </c>
      <c r="AE16" s="179" t="s">
        <v>5634</v>
      </c>
      <c r="AF16" s="180"/>
      <c r="AG16" s="180" t="s">
        <v>4909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5743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5500</v>
      </c>
      <c r="D19" s="348"/>
      <c r="E19" s="180"/>
      <c r="F19" s="123" t="s">
        <v>5655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3764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3761</v>
      </c>
      <c r="AE20" s="179" t="s">
        <v>5634</v>
      </c>
      <c r="AF20" s="180"/>
      <c r="AG20" s="180" t="s">
        <v>4909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3731</v>
      </c>
      <c r="D22" s="348"/>
      <c r="E22" s="180"/>
      <c r="F22" s="123" t="s">
        <v>5667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3764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3761</v>
      </c>
      <c r="AE23" s="179" t="s">
        <v>5634</v>
      </c>
      <c r="AF23" s="180"/>
      <c r="AG23" s="180" t="s">
        <v>4909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5744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3731</v>
      </c>
      <c r="D26" s="348" t="s">
        <v>5650</v>
      </c>
      <c r="E26" s="180" t="s">
        <v>5651</v>
      </c>
      <c r="F26" s="123" t="s">
        <v>5680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3770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5685</v>
      </c>
      <c r="AE27" s="179" t="s">
        <v>5634</v>
      </c>
      <c r="AF27" s="180"/>
      <c r="AG27" s="180" t="s">
        <v>4909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5682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3731</v>
      </c>
      <c r="D30" s="348" t="s">
        <v>5650</v>
      </c>
      <c r="E30" s="180" t="s">
        <v>5651</v>
      </c>
      <c r="F30" s="123" t="s">
        <v>5684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3770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5685</v>
      </c>
      <c r="AE31" s="179" t="s">
        <v>5634</v>
      </c>
      <c r="AF31" s="180"/>
      <c r="AG31" s="180" t="s">
        <v>4909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5734</v>
      </c>
      <c r="D33" s="61"/>
      <c r="E33" s="61"/>
      <c r="F33" s="20"/>
      <c r="G33" s="38"/>
      <c r="H33" s="415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5745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5500</v>
      </c>
      <c r="D35" s="348"/>
      <c r="E35" s="180"/>
      <c r="F35" s="123" t="s">
        <v>5660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3767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3762</v>
      </c>
      <c r="AE36" s="179" t="s">
        <v>5634</v>
      </c>
      <c r="AF36" s="180"/>
      <c r="AG36" s="180" t="s">
        <v>4909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5500</v>
      </c>
      <c r="D38" s="348"/>
      <c r="E38" s="180"/>
      <c r="F38" s="123" t="s">
        <v>5670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3768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3762</v>
      </c>
      <c r="AE39" s="179" t="s">
        <v>5634</v>
      </c>
      <c r="AF39" s="180"/>
      <c r="AG39" s="180" t="s">
        <v>4909</v>
      </c>
      <c r="AH39" s="33"/>
    </row>
    <row r="40" spans="2:34" ht="34.9" customHeight="1">
      <c r="B40" s="349"/>
      <c r="C40" s="350" t="s">
        <v>3731</v>
      </c>
      <c r="D40" s="348"/>
      <c r="E40" s="180"/>
      <c r="F40" s="123" t="s">
        <v>5673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3767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3762</v>
      </c>
      <c r="AE41" s="179" t="s">
        <v>5634</v>
      </c>
      <c r="AF41" s="180"/>
      <c r="AG41" s="180" t="s">
        <v>4909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3731</v>
      </c>
      <c r="D43" s="348"/>
      <c r="E43" s="180"/>
      <c r="F43" s="123" t="s">
        <v>5662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3768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3762</v>
      </c>
      <c r="AE44" s="179" t="s">
        <v>5634</v>
      </c>
      <c r="AF44" s="180"/>
      <c r="AG44" s="180" t="s">
        <v>4909</v>
      </c>
      <c r="AH44" s="33"/>
    </row>
    <row r="45" spans="2:34" ht="33" customHeight="1">
      <c r="B45" s="185"/>
      <c r="C45" s="186"/>
      <c r="D45" s="186"/>
      <c r="E45" s="186"/>
      <c r="F45" s="191" t="s">
        <v>5746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5500</v>
      </c>
      <c r="D46" s="348"/>
      <c r="E46" s="180"/>
      <c r="F46" s="123" t="s">
        <v>5672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3765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4081</v>
      </c>
      <c r="AE47" s="179" t="s">
        <v>5634</v>
      </c>
      <c r="AF47" s="180"/>
      <c r="AG47" s="180" t="s">
        <v>4909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3731</v>
      </c>
      <c r="D49" s="348"/>
      <c r="E49" s="180"/>
      <c r="F49" s="123" t="s">
        <v>5674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3765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3762</v>
      </c>
      <c r="AE50" s="179" t="s">
        <v>5634</v>
      </c>
      <c r="AF50" s="180"/>
      <c r="AG50" s="180" t="s">
        <v>4909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5747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5500</v>
      </c>
      <c r="D53" s="348" t="s">
        <v>5639</v>
      </c>
      <c r="E53" s="180" t="s">
        <v>5640</v>
      </c>
      <c r="F53" s="123" t="s">
        <v>5676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5641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5637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5638</v>
      </c>
      <c r="AE54" s="179" t="s">
        <v>5634</v>
      </c>
      <c r="AF54" s="180"/>
      <c r="AG54" s="180" t="s">
        <v>4909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4908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5748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5500</v>
      </c>
      <c r="D58" s="348" t="s">
        <v>5639</v>
      </c>
      <c r="E58" s="180" t="s">
        <v>5640</v>
      </c>
      <c r="F58" s="123" t="s">
        <v>5635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3763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5644</v>
      </c>
      <c r="AE59" s="179" t="s">
        <v>5634</v>
      </c>
      <c r="AF59" s="180"/>
      <c r="AG59" s="180" t="s">
        <v>4909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5749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5500</v>
      </c>
      <c r="D62" s="348"/>
      <c r="E62" s="180"/>
      <c r="F62" s="123" t="s">
        <v>5648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5642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3763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5643</v>
      </c>
      <c r="AE63" s="179" t="s">
        <v>5634</v>
      </c>
      <c r="AF63" s="180"/>
      <c r="AG63" s="180" t="s">
        <v>4909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32" activePane="bottomRight" state="frozen"/>
      <selection activeCell="N104" sqref="N104"/>
      <selection pane="topRight" activeCell="N104" sqref="N104"/>
      <selection pane="bottomLeft" activeCell="N104" sqref="N104"/>
      <selection pane="bottomRight" activeCell="AE16" sqref="AE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4917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9</v>
      </c>
      <c r="C3" s="26" t="s">
        <v>4918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4910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5750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5500</v>
      </c>
      <c r="D6" s="348"/>
      <c r="E6" s="180"/>
      <c r="F6" s="123" t="s">
        <v>4911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3774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3772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3771</v>
      </c>
      <c r="AE7" s="179"/>
      <c r="AF7" s="180"/>
      <c r="AG7" s="180" t="s">
        <v>4909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5751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5500</v>
      </c>
      <c r="D10" s="348"/>
      <c r="E10" s="180"/>
      <c r="F10" s="123" t="s">
        <v>5817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3774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4084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3771</v>
      </c>
      <c r="AE11" s="179"/>
      <c r="AF11" s="180"/>
      <c r="AG11" s="180" t="s">
        <v>4909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4912</v>
      </c>
      <c r="D13" s="61"/>
      <c r="E13" s="61"/>
      <c r="F13" s="20"/>
      <c r="G13" s="38"/>
      <c r="H13" s="415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5752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5500</v>
      </c>
      <c r="D15" s="348" t="s">
        <v>5814</v>
      </c>
      <c r="E15" s="180" t="s">
        <v>5815</v>
      </c>
      <c r="F15" s="123" t="s">
        <v>5824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3774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3773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5821</v>
      </c>
      <c r="AE16" s="179" t="s">
        <v>5816</v>
      </c>
      <c r="AF16" s="180"/>
      <c r="AG16" s="180" t="s">
        <v>4909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4100</v>
      </c>
      <c r="D18" s="348" t="s">
        <v>5814</v>
      </c>
      <c r="E18" s="180" t="s">
        <v>5815</v>
      </c>
      <c r="F18" s="123" t="s">
        <v>5826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3774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3773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5825</v>
      </c>
      <c r="AE19" s="179" t="s">
        <v>5816</v>
      </c>
      <c r="AF19" s="180"/>
      <c r="AG19" s="180" t="s">
        <v>4909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4100</v>
      </c>
      <c r="D21" s="348" t="s">
        <v>5841</v>
      </c>
      <c r="E21" s="180" t="s">
        <v>5815</v>
      </c>
      <c r="F21" s="123" t="s">
        <v>5840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3774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3773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5839</v>
      </c>
      <c r="AE22" s="179" t="s">
        <v>5816</v>
      </c>
      <c r="AF22" s="180"/>
      <c r="AG22" s="180" t="s">
        <v>4909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4083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5500</v>
      </c>
      <c r="D25" s="348" t="s">
        <v>5814</v>
      </c>
      <c r="E25" s="180" t="s">
        <v>5815</v>
      </c>
      <c r="F25" s="123" t="s">
        <v>5819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3774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4085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5822</v>
      </c>
      <c r="AE26" s="179" t="s">
        <v>5816</v>
      </c>
      <c r="AF26" s="180"/>
      <c r="AG26" s="180" t="s">
        <v>4909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4100</v>
      </c>
      <c r="D28" s="348" t="s">
        <v>5814</v>
      </c>
      <c r="E28" s="180" t="s">
        <v>5815</v>
      </c>
      <c r="F28" s="123" t="s">
        <v>5820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3774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4085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5823</v>
      </c>
      <c r="AE29" s="179" t="s">
        <v>5816</v>
      </c>
      <c r="AF29" s="180"/>
      <c r="AG29" s="180" t="s">
        <v>4909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4913</v>
      </c>
      <c r="D31" s="61"/>
      <c r="E31" s="61"/>
      <c r="F31" s="20"/>
      <c r="G31" s="38"/>
      <c r="H31" s="415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4086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5500</v>
      </c>
      <c r="D33" s="348" t="s">
        <v>5814</v>
      </c>
      <c r="E33" s="180" t="s">
        <v>5815</v>
      </c>
      <c r="F33" s="123" t="s">
        <v>5836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5838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3775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5837</v>
      </c>
      <c r="AE34" s="179" t="s">
        <v>5816</v>
      </c>
      <c r="AF34" s="180"/>
      <c r="AG34" s="180" t="s">
        <v>4909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4753</v>
      </c>
      <c r="D36" s="61"/>
      <c r="E36" s="61"/>
      <c r="F36" s="20"/>
      <c r="G36" s="38"/>
      <c r="H36" s="415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4100</v>
      </c>
      <c r="D38" s="348"/>
      <c r="E38" s="180"/>
      <c r="F38" s="123" t="s">
        <v>5834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5833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5835</v>
      </c>
      <c r="AE39" s="179"/>
      <c r="AF39" s="180"/>
      <c r="AG39" s="180" t="s">
        <v>4909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5830</v>
      </c>
      <c r="D41" s="61"/>
      <c r="E41" s="61"/>
      <c r="F41" s="20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4100</v>
      </c>
      <c r="D42" s="348"/>
      <c r="E42" s="180"/>
      <c r="F42" s="123" t="s">
        <v>5831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4909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5" sqref="AE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4928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10</v>
      </c>
      <c r="C3" s="26" t="s">
        <v>4929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4927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5511</v>
      </c>
      <c r="D5" s="348"/>
      <c r="E5" s="180"/>
      <c r="F5" s="123" t="s">
        <v>4931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4930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5511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4933</v>
      </c>
      <c r="D12" s="61"/>
      <c r="E12" s="61"/>
      <c r="F12" s="62"/>
      <c r="G12" s="38"/>
      <c r="H12" s="415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5511</v>
      </c>
      <c r="D13" s="348" t="s">
        <v>5888</v>
      </c>
      <c r="E13" s="180" t="s">
        <v>5889</v>
      </c>
      <c r="F13" s="123" t="s">
        <v>4948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3961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79" t="s">
        <v>5712</v>
      </c>
      <c r="AF14" s="182"/>
      <c r="AG14" s="182" t="s">
        <v>3838</v>
      </c>
      <c r="AH14" s="39"/>
    </row>
    <row r="15" spans="2:34" ht="49.9" customHeight="1">
      <c r="B15" s="4"/>
      <c r="C15" s="12"/>
      <c r="D15" s="12"/>
      <c r="E15" s="12"/>
      <c r="F15" s="31" t="s">
        <v>3852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3725</v>
      </c>
      <c r="AE15" s="181" t="s">
        <v>5713</v>
      </c>
      <c r="AF15" s="180"/>
      <c r="AG15" s="180" t="s">
        <v>3844</v>
      </c>
      <c r="AH15" s="39" t="s">
        <v>5715</v>
      </c>
    </row>
    <row r="16" spans="2:34" ht="49.9" customHeight="1">
      <c r="B16" s="4"/>
      <c r="C16" s="12"/>
      <c r="D16" s="12"/>
      <c r="E16" s="12"/>
      <c r="F16" s="31" t="s">
        <v>3749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5714</v>
      </c>
      <c r="AF16" s="180"/>
      <c r="AG16" s="180" t="s">
        <v>3839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4935</v>
      </c>
      <c r="D18" s="61"/>
      <c r="E18" s="61"/>
      <c r="F18" s="62"/>
      <c r="G18" s="38"/>
      <c r="H18" s="415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5511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4937</v>
      </c>
      <c r="D22" s="61"/>
      <c r="E22" s="61"/>
      <c r="F22" s="62"/>
      <c r="G22" s="38"/>
      <c r="H22" s="415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5511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4939</v>
      </c>
      <c r="D26" s="61"/>
      <c r="E26" s="61"/>
      <c r="F26" s="62"/>
      <c r="G26" s="38"/>
      <c r="H26" s="415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5511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4940</v>
      </c>
      <c r="D30" s="61"/>
      <c r="E30" s="61"/>
      <c r="F30" s="62"/>
      <c r="G30" s="38"/>
      <c r="H30" s="415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5511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4942</v>
      </c>
      <c r="D34" s="61"/>
      <c r="E34" s="61"/>
      <c r="F34" s="62"/>
      <c r="G34" s="38"/>
      <c r="H34" s="415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5511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4944</v>
      </c>
      <c r="D38" s="61"/>
      <c r="E38" s="61"/>
      <c r="F38" s="62"/>
      <c r="G38" s="38"/>
      <c r="H38" s="415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5511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4943</v>
      </c>
      <c r="C42" s="61" t="s">
        <v>4945</v>
      </c>
      <c r="D42" s="61"/>
      <c r="E42" s="61"/>
      <c r="F42" s="62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5511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4947</v>
      </c>
      <c r="D46" s="61"/>
      <c r="E46" s="61"/>
      <c r="F46" s="62"/>
      <c r="G46" s="38"/>
      <c r="H46" s="415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5511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6" sqref="F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4949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11</v>
      </c>
      <c r="C3" s="26" t="s">
        <v>4950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4951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5511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4953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5741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5511</v>
      </c>
      <c r="D10" s="348" t="s">
        <v>5736</v>
      </c>
      <c r="E10" s="180" t="s">
        <v>5737</v>
      </c>
      <c r="F10" s="123" t="s">
        <v>5739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5757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5753</v>
      </c>
      <c r="AE11" s="179" t="s">
        <v>5754</v>
      </c>
      <c r="AF11" s="182"/>
      <c r="AG11" s="182" t="s">
        <v>5755</v>
      </c>
      <c r="AH11" s="33"/>
    </row>
    <row r="12" spans="2:34" ht="49.9" customHeight="1">
      <c r="B12" s="4"/>
      <c r="C12" s="32"/>
      <c r="D12" s="32"/>
      <c r="E12" s="32"/>
      <c r="F12" s="31" t="s">
        <v>5758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5753</v>
      </c>
      <c r="AE12" s="179" t="s">
        <v>5754</v>
      </c>
      <c r="AF12" s="182"/>
      <c r="AG12" s="182" t="s">
        <v>5755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5741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3732</v>
      </c>
      <c r="D15" s="348" t="s">
        <v>5890</v>
      </c>
      <c r="E15" s="180" t="s">
        <v>5737</v>
      </c>
      <c r="F15" s="123" t="s">
        <v>5891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5757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5753</v>
      </c>
      <c r="AE16" s="179" t="s">
        <v>3999</v>
      </c>
      <c r="AF16" s="182"/>
      <c r="AG16" s="182" t="s">
        <v>5755</v>
      </c>
      <c r="AH16" s="33"/>
    </row>
    <row r="17" spans="2:34" ht="49.9" customHeight="1">
      <c r="B17" s="4"/>
      <c r="C17" s="32"/>
      <c r="D17" s="32"/>
      <c r="E17" s="32"/>
      <c r="F17" s="31" t="s">
        <v>5758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5753</v>
      </c>
      <c r="AE17" s="179" t="s">
        <v>3999</v>
      </c>
      <c r="AF17" s="182"/>
      <c r="AG17" s="182" t="s">
        <v>5755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5756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3732</v>
      </c>
      <c r="D20" s="348"/>
      <c r="E20" s="180"/>
      <c r="F20" s="123" t="s">
        <v>5765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3781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5753</v>
      </c>
      <c r="AE21" s="179" t="s">
        <v>5754</v>
      </c>
      <c r="AF21" s="182"/>
      <c r="AG21" s="182" t="s">
        <v>5755</v>
      </c>
      <c r="AH21" s="33"/>
    </row>
    <row r="22" spans="2:34" ht="49.9" customHeight="1">
      <c r="B22" s="4"/>
      <c r="C22" s="32"/>
      <c r="D22" s="32"/>
      <c r="E22" s="32"/>
      <c r="F22" s="31" t="s">
        <v>3781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5753</v>
      </c>
      <c r="AE22" s="179" t="s">
        <v>5754</v>
      </c>
      <c r="AF22" s="182"/>
      <c r="AG22" s="182" t="s">
        <v>5755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4955</v>
      </c>
      <c r="D24" s="61"/>
      <c r="E24" s="61"/>
      <c r="F24" s="62"/>
      <c r="G24" s="38"/>
      <c r="H24" s="415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5511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2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N8" sqref="N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5581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13</v>
      </c>
      <c r="C3" s="26" t="s">
        <v>5582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5584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5583</v>
      </c>
      <c r="D5" s="348" t="s">
        <v>5587</v>
      </c>
      <c r="E5" s="180"/>
      <c r="F5" s="123" t="s">
        <v>5842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5585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/>
      <c r="AF6" s="180"/>
      <c r="AG6" s="180"/>
      <c r="AH6" s="33"/>
    </row>
    <row r="7" spans="2:34" ht="49.9" customHeight="1">
      <c r="B7" s="4"/>
      <c r="C7" s="32"/>
      <c r="D7" s="32"/>
      <c r="E7" s="32"/>
      <c r="F7" s="31" t="s">
        <v>5586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5575</v>
      </c>
      <c r="D9" s="61"/>
      <c r="E9" s="61"/>
      <c r="F9" s="62"/>
      <c r="G9" s="38"/>
      <c r="H9" s="415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5583</v>
      </c>
      <c r="D10" s="348" t="s">
        <v>5587</v>
      </c>
      <c r="E10" s="180"/>
      <c r="F10" s="123" t="s">
        <v>5591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5588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16.5" customHeight="1"/>
    <row r="14" spans="2:34" ht="16.5" customHeight="1"/>
    <row r="15" spans="2:34" ht="16.5" customHeight="1"/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91" zoomScale="85" zoomScaleNormal="85" workbookViewId="0">
      <selection activeCell="J96" sqref="J96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49" t="s">
        <v>5046</v>
      </c>
      <c r="B1" s="449"/>
      <c r="C1" s="449"/>
      <c r="D1" s="449"/>
      <c r="E1" s="449"/>
      <c r="F1" s="449"/>
      <c r="G1" s="449"/>
      <c r="H1" s="449"/>
      <c r="I1" s="449"/>
      <c r="J1" s="449"/>
      <c r="K1" s="449"/>
    </row>
    <row r="2" spans="1:11" ht="16.5" customHeight="1">
      <c r="A2" s="449"/>
      <c r="B2" s="449"/>
      <c r="C2" s="449"/>
      <c r="D2" s="449"/>
      <c r="E2" s="449"/>
      <c r="F2" s="449"/>
      <c r="G2" s="449"/>
      <c r="H2" s="449"/>
      <c r="I2" s="449"/>
      <c r="J2" s="449"/>
      <c r="K2" s="449"/>
    </row>
    <row r="3" spans="1:11" ht="16.5" customHeight="1">
      <c r="A3" s="450" t="s">
        <v>5047</v>
      </c>
      <c r="B3" s="450" t="s">
        <v>5048</v>
      </c>
      <c r="C3" s="450" t="s">
        <v>2010</v>
      </c>
      <c r="D3" s="450" t="s">
        <v>5049</v>
      </c>
      <c r="E3" s="450" t="s">
        <v>5050</v>
      </c>
      <c r="F3" s="450" t="s">
        <v>5051</v>
      </c>
      <c r="G3" s="450" t="s">
        <v>2008</v>
      </c>
      <c r="H3" s="450" t="s">
        <v>5052</v>
      </c>
      <c r="I3" s="452" t="s">
        <v>5053</v>
      </c>
      <c r="J3" s="452"/>
      <c r="K3" s="452"/>
    </row>
    <row r="4" spans="1:11" ht="36" customHeight="1">
      <c r="A4" s="450"/>
      <c r="B4" s="450"/>
      <c r="C4" s="450"/>
      <c r="D4" s="450"/>
      <c r="E4" s="450"/>
      <c r="F4" s="450"/>
      <c r="G4" s="450"/>
      <c r="H4" s="450"/>
      <c r="I4" s="334" t="s">
        <v>5054</v>
      </c>
      <c r="J4" s="334" t="s">
        <v>5055</v>
      </c>
      <c r="K4" s="334" t="s">
        <v>5389</v>
      </c>
    </row>
    <row r="5" spans="1:11" ht="18" customHeight="1">
      <c r="A5" s="451"/>
      <c r="B5" s="451"/>
      <c r="C5" s="451"/>
      <c r="D5" s="451"/>
      <c r="E5" s="451"/>
      <c r="F5" s="451"/>
      <c r="G5" s="451"/>
      <c r="H5" s="451"/>
      <c r="I5" s="334" t="s">
        <v>5056</v>
      </c>
      <c r="J5" s="334" t="s">
        <v>5056</v>
      </c>
      <c r="K5" s="334" t="s">
        <v>5057</v>
      </c>
    </row>
    <row r="6" spans="1:11">
      <c r="A6" s="451"/>
      <c r="B6" s="451"/>
      <c r="C6" s="451"/>
      <c r="D6" s="451"/>
      <c r="E6" s="451"/>
      <c r="F6" s="451"/>
      <c r="G6" s="451"/>
      <c r="H6" s="451"/>
      <c r="I6" s="334" t="s">
        <v>5058</v>
      </c>
      <c r="J6" s="334" t="s">
        <v>5059</v>
      </c>
      <c r="K6" s="334" t="s">
        <v>5390</v>
      </c>
    </row>
    <row r="7" spans="1:11">
      <c r="A7" s="335" t="s">
        <v>5060</v>
      </c>
      <c r="B7" s="335" t="s">
        <v>5060</v>
      </c>
      <c r="C7" s="336" t="s">
        <v>1</v>
      </c>
      <c r="D7" s="337" t="s">
        <v>5060</v>
      </c>
      <c r="E7" s="337" t="s">
        <v>5060</v>
      </c>
      <c r="F7" s="336" t="s">
        <v>5060</v>
      </c>
      <c r="G7" s="335" t="s">
        <v>5060</v>
      </c>
      <c r="H7" s="338"/>
      <c r="I7" s="338"/>
      <c r="J7" s="338"/>
      <c r="K7" s="338"/>
    </row>
    <row r="8" spans="1:11">
      <c r="A8" s="339" t="s">
        <v>5060</v>
      </c>
      <c r="B8" s="339" t="s">
        <v>5060</v>
      </c>
      <c r="C8" s="340" t="s">
        <v>2014</v>
      </c>
      <c r="D8" s="341" t="s">
        <v>5060</v>
      </c>
      <c r="E8" s="341" t="s">
        <v>5060</v>
      </c>
      <c r="F8" s="340" t="s">
        <v>5060</v>
      </c>
      <c r="G8" s="339" t="s">
        <v>5060</v>
      </c>
      <c r="H8" s="342"/>
      <c r="I8" s="342"/>
      <c r="J8" s="342"/>
      <c r="K8" s="342"/>
    </row>
    <row r="9" spans="1:11" ht="24">
      <c r="A9" s="343" t="s">
        <v>1077</v>
      </c>
      <c r="B9" s="343" t="s">
        <v>5060</v>
      </c>
      <c r="C9" s="344" t="s">
        <v>2</v>
      </c>
      <c r="D9" s="345" t="s">
        <v>5061</v>
      </c>
      <c r="E9" s="345" t="s">
        <v>5060</v>
      </c>
      <c r="F9" s="344" t="s">
        <v>5062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5060</v>
      </c>
      <c r="C10" s="344" t="s">
        <v>2</v>
      </c>
      <c r="D10" s="345" t="s">
        <v>5063</v>
      </c>
      <c r="E10" s="345" t="s">
        <v>5060</v>
      </c>
      <c r="F10" s="344" t="s">
        <v>5062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5060</v>
      </c>
      <c r="C11" s="344" t="s">
        <v>2</v>
      </c>
      <c r="D11" s="345" t="s">
        <v>5064</v>
      </c>
      <c r="E11" s="345" t="s">
        <v>5060</v>
      </c>
      <c r="F11" s="344" t="s">
        <v>5062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5060</v>
      </c>
      <c r="C12" s="344" t="s">
        <v>10</v>
      </c>
      <c r="D12" s="345" t="s">
        <v>5065</v>
      </c>
      <c r="E12" s="345" t="s">
        <v>5066</v>
      </c>
      <c r="F12" s="344" t="s">
        <v>5067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5060</v>
      </c>
      <c r="C13" s="344" t="s">
        <v>14</v>
      </c>
      <c r="D13" s="345" t="s">
        <v>5068</v>
      </c>
      <c r="E13" s="345" t="s">
        <v>5069</v>
      </c>
      <c r="F13" s="344" t="s">
        <v>5070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5060</v>
      </c>
      <c r="C14" s="344" t="s">
        <v>22</v>
      </c>
      <c r="D14" s="345" t="s">
        <v>5060</v>
      </c>
      <c r="E14" s="345" t="s">
        <v>5071</v>
      </c>
      <c r="F14" s="344" t="s">
        <v>5072</v>
      </c>
      <c r="G14" s="343" t="s">
        <v>21</v>
      </c>
      <c r="H14" s="346"/>
      <c r="I14" s="346"/>
      <c r="J14" s="346"/>
      <c r="K14" s="346"/>
    </row>
    <row r="15" spans="1:11">
      <c r="A15" s="335" t="s">
        <v>5060</v>
      </c>
      <c r="B15" s="335" t="s">
        <v>5060</v>
      </c>
      <c r="C15" s="336" t="s">
        <v>24</v>
      </c>
      <c r="D15" s="337" t="s">
        <v>5060</v>
      </c>
      <c r="E15" s="337" t="s">
        <v>5060</v>
      </c>
      <c r="F15" s="336" t="s">
        <v>5060</v>
      </c>
      <c r="G15" s="335" t="s">
        <v>5060</v>
      </c>
      <c r="H15" s="338"/>
      <c r="I15" s="338"/>
      <c r="J15" s="338"/>
      <c r="K15" s="338"/>
    </row>
    <row r="16" spans="1:11">
      <c r="A16" s="339" t="s">
        <v>5060</v>
      </c>
      <c r="B16" s="339" t="s">
        <v>5060</v>
      </c>
      <c r="C16" s="340" t="s">
        <v>1452</v>
      </c>
      <c r="D16" s="341" t="s">
        <v>5060</v>
      </c>
      <c r="E16" s="341" t="s">
        <v>5060</v>
      </c>
      <c r="F16" s="340" t="s">
        <v>5060</v>
      </c>
      <c r="G16" s="339" t="s">
        <v>5060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5060</v>
      </c>
      <c r="C17" s="344" t="s">
        <v>1456</v>
      </c>
      <c r="D17" s="345" t="s">
        <v>5073</v>
      </c>
      <c r="E17" s="345" t="s">
        <v>5074</v>
      </c>
      <c r="F17" s="344" t="s">
        <v>5075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5060</v>
      </c>
      <c r="C18" s="344" t="s">
        <v>1456</v>
      </c>
      <c r="D18" s="345" t="s">
        <v>5076</v>
      </c>
      <c r="E18" s="345" t="s">
        <v>5074</v>
      </c>
      <c r="F18" s="344" t="s">
        <v>5077</v>
      </c>
      <c r="G18" s="343" t="s">
        <v>25</v>
      </c>
      <c r="H18" s="346"/>
      <c r="I18" s="346"/>
      <c r="J18" s="346"/>
      <c r="K18" s="346"/>
    </row>
    <row r="19" spans="1:11">
      <c r="A19" s="339" t="s">
        <v>5060</v>
      </c>
      <c r="B19" s="339" t="s">
        <v>5060</v>
      </c>
      <c r="C19" s="340" t="s">
        <v>2027</v>
      </c>
      <c r="D19" s="341" t="s">
        <v>5060</v>
      </c>
      <c r="E19" s="341" t="s">
        <v>5060</v>
      </c>
      <c r="F19" s="340" t="s">
        <v>5060</v>
      </c>
      <c r="G19" s="339" t="s">
        <v>5060</v>
      </c>
      <c r="H19" s="342"/>
      <c r="I19" s="342"/>
      <c r="J19" s="342"/>
      <c r="K19" s="342"/>
    </row>
    <row r="20" spans="1:11">
      <c r="A20" s="343" t="s">
        <v>2035</v>
      </c>
      <c r="B20" s="343" t="s">
        <v>5060</v>
      </c>
      <c r="C20" s="344" t="s">
        <v>1456</v>
      </c>
      <c r="D20" s="345" t="s">
        <v>5060</v>
      </c>
      <c r="E20" s="345" t="s">
        <v>5078</v>
      </c>
      <c r="F20" s="344" t="s">
        <v>5079</v>
      </c>
      <c r="G20" s="343" t="s">
        <v>29</v>
      </c>
      <c r="H20" s="346"/>
      <c r="I20" s="346"/>
      <c r="J20" s="346"/>
      <c r="K20" s="346"/>
    </row>
    <row r="21" spans="1:11">
      <c r="A21" s="335" t="s">
        <v>5060</v>
      </c>
      <c r="B21" s="335" t="s">
        <v>5060</v>
      </c>
      <c r="C21" s="336" t="s">
        <v>32</v>
      </c>
      <c r="D21" s="337" t="s">
        <v>5060</v>
      </c>
      <c r="E21" s="337" t="s">
        <v>5060</v>
      </c>
      <c r="F21" s="336" t="s">
        <v>5060</v>
      </c>
      <c r="G21" s="335" t="s">
        <v>5060</v>
      </c>
      <c r="H21" s="338"/>
      <c r="I21" s="338"/>
      <c r="J21" s="338"/>
      <c r="K21" s="338"/>
    </row>
    <row r="22" spans="1:11">
      <c r="A22" s="339" t="s">
        <v>5060</v>
      </c>
      <c r="B22" s="339" t="s">
        <v>5060</v>
      </c>
      <c r="C22" s="340" t="s">
        <v>33</v>
      </c>
      <c r="D22" s="341" t="s">
        <v>5060</v>
      </c>
      <c r="E22" s="341" t="s">
        <v>5060</v>
      </c>
      <c r="F22" s="340" t="s">
        <v>5060</v>
      </c>
      <c r="G22" s="339" t="s">
        <v>5060</v>
      </c>
      <c r="H22" s="342"/>
      <c r="I22" s="342"/>
      <c r="J22" s="342"/>
      <c r="K22" s="342"/>
    </row>
    <row r="23" spans="1:11">
      <c r="A23" s="343" t="s">
        <v>1178</v>
      </c>
      <c r="B23" s="343" t="s">
        <v>5060</v>
      </c>
      <c r="C23" s="344" t="s">
        <v>34</v>
      </c>
      <c r="D23" s="345" t="s">
        <v>5080</v>
      </c>
      <c r="E23" s="345" t="s">
        <v>5081</v>
      </c>
      <c r="F23" s="344" t="s">
        <v>5082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5060</v>
      </c>
      <c r="C24" s="344" t="s">
        <v>34</v>
      </c>
      <c r="D24" s="345" t="s">
        <v>5083</v>
      </c>
      <c r="E24" s="345" t="s">
        <v>5084</v>
      </c>
      <c r="F24" s="344" t="s">
        <v>5082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5060</v>
      </c>
      <c r="C25" s="344" t="s">
        <v>608</v>
      </c>
      <c r="D25" s="345" t="s">
        <v>5085</v>
      </c>
      <c r="E25" s="345" t="s">
        <v>5086</v>
      </c>
      <c r="F25" s="344" t="s">
        <v>5087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5060</v>
      </c>
      <c r="C26" s="344" t="s">
        <v>608</v>
      </c>
      <c r="D26" s="345" t="s">
        <v>5088</v>
      </c>
      <c r="E26" s="345" t="s">
        <v>5089</v>
      </c>
      <c r="F26" s="344" t="s">
        <v>5090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5060</v>
      </c>
      <c r="C27" s="344" t="s">
        <v>594</v>
      </c>
      <c r="D27" s="345" t="s">
        <v>5091</v>
      </c>
      <c r="E27" s="345" t="s">
        <v>5092</v>
      </c>
      <c r="F27" s="344" t="s">
        <v>5093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5060</v>
      </c>
      <c r="C28" s="344" t="s">
        <v>40</v>
      </c>
      <c r="D28" s="345" t="s">
        <v>5094</v>
      </c>
      <c r="E28" s="345" t="s">
        <v>5095</v>
      </c>
      <c r="F28" s="344" t="s">
        <v>5096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5060</v>
      </c>
      <c r="C29" s="344" t="s">
        <v>45</v>
      </c>
      <c r="D29" s="345" t="s">
        <v>5097</v>
      </c>
      <c r="E29" s="345" t="s">
        <v>5098</v>
      </c>
      <c r="F29" s="344" t="s">
        <v>5099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5060</v>
      </c>
      <c r="C30" s="344" t="s">
        <v>63</v>
      </c>
      <c r="D30" s="345" t="s">
        <v>5100</v>
      </c>
      <c r="E30" s="345" t="s">
        <v>5101</v>
      </c>
      <c r="F30" s="344" t="s">
        <v>5102</v>
      </c>
      <c r="G30" s="343" t="s">
        <v>25</v>
      </c>
      <c r="H30" s="346"/>
      <c r="I30" s="346"/>
      <c r="J30" s="346"/>
      <c r="K30" s="346"/>
    </row>
    <row r="31" spans="1:11">
      <c r="A31" s="339" t="s">
        <v>5060</v>
      </c>
      <c r="B31" s="339" t="s">
        <v>5060</v>
      </c>
      <c r="C31" s="340" t="s">
        <v>77</v>
      </c>
      <c r="D31" s="341" t="s">
        <v>5060</v>
      </c>
      <c r="E31" s="341" t="s">
        <v>5060</v>
      </c>
      <c r="F31" s="340" t="s">
        <v>5060</v>
      </c>
      <c r="G31" s="339" t="s">
        <v>5060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5103</v>
      </c>
      <c r="C32" s="344" t="s">
        <v>608</v>
      </c>
      <c r="D32" s="345" t="s">
        <v>5104</v>
      </c>
      <c r="E32" s="345" t="s">
        <v>5105</v>
      </c>
      <c r="F32" s="344" t="s">
        <v>5087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5106</v>
      </c>
      <c r="C33" s="344" t="s">
        <v>608</v>
      </c>
      <c r="D33" s="345" t="s">
        <v>5104</v>
      </c>
      <c r="E33" s="345" t="s">
        <v>5107</v>
      </c>
      <c r="F33" s="344" t="s">
        <v>5108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5060</v>
      </c>
      <c r="C34" s="344" t="s">
        <v>594</v>
      </c>
      <c r="D34" s="345" t="s">
        <v>5091</v>
      </c>
      <c r="E34" s="345" t="s">
        <v>5092</v>
      </c>
      <c r="F34" s="344" t="s">
        <v>5093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5060</v>
      </c>
      <c r="C35" s="344" t="s">
        <v>40</v>
      </c>
      <c r="D35" s="345" t="s">
        <v>5094</v>
      </c>
      <c r="E35" s="345" t="s">
        <v>5109</v>
      </c>
      <c r="F35" s="344" t="s">
        <v>5096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5060</v>
      </c>
      <c r="C36" s="344" t="s">
        <v>44</v>
      </c>
      <c r="D36" s="345" t="s">
        <v>5094</v>
      </c>
      <c r="E36" s="345" t="s">
        <v>5109</v>
      </c>
      <c r="F36" s="344" t="s">
        <v>5110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5060</v>
      </c>
      <c r="C37" s="344" t="s">
        <v>45</v>
      </c>
      <c r="D37" s="345" t="s">
        <v>5097</v>
      </c>
      <c r="E37" s="345" t="s">
        <v>5098</v>
      </c>
      <c r="F37" s="344" t="s">
        <v>5099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5060</v>
      </c>
      <c r="C38" s="344" t="s">
        <v>78</v>
      </c>
      <c r="D38" s="345" t="s">
        <v>5111</v>
      </c>
      <c r="E38" s="345" t="s">
        <v>5060</v>
      </c>
      <c r="F38" s="344" t="s">
        <v>5112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5060</v>
      </c>
      <c r="C39" s="344" t="s">
        <v>80</v>
      </c>
      <c r="D39" s="345" t="s">
        <v>5113</v>
      </c>
      <c r="E39" s="345" t="s">
        <v>5114</v>
      </c>
      <c r="F39" s="344" t="s">
        <v>5115</v>
      </c>
      <c r="G39" s="343" t="s">
        <v>29</v>
      </c>
      <c r="H39" s="346"/>
      <c r="I39" s="346"/>
      <c r="J39" s="346"/>
      <c r="K39" s="346"/>
    </row>
    <row r="40" spans="1:11">
      <c r="A40" s="339" t="s">
        <v>5060</v>
      </c>
      <c r="B40" s="339" t="s">
        <v>5060</v>
      </c>
      <c r="C40" s="340" t="s">
        <v>74</v>
      </c>
      <c r="D40" s="341" t="s">
        <v>5060</v>
      </c>
      <c r="E40" s="341" t="s">
        <v>5060</v>
      </c>
      <c r="F40" s="340" t="s">
        <v>5060</v>
      </c>
      <c r="G40" s="339" t="s">
        <v>5060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5060</v>
      </c>
      <c r="C41" s="344" t="s">
        <v>608</v>
      </c>
      <c r="D41" s="345" t="s">
        <v>5085</v>
      </c>
      <c r="E41" s="345" t="s">
        <v>5116</v>
      </c>
      <c r="F41" s="344" t="s">
        <v>5108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5060</v>
      </c>
      <c r="C42" s="344" t="s">
        <v>608</v>
      </c>
      <c r="D42" s="345" t="s">
        <v>5088</v>
      </c>
      <c r="E42" s="345" t="s">
        <v>5089</v>
      </c>
      <c r="F42" s="344" t="s">
        <v>5090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5060</v>
      </c>
      <c r="C43" s="344" t="s">
        <v>44</v>
      </c>
      <c r="D43" s="345" t="s">
        <v>5094</v>
      </c>
      <c r="E43" s="345" t="s">
        <v>5117</v>
      </c>
      <c r="F43" s="344" t="s">
        <v>5110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5060</v>
      </c>
      <c r="C44" s="344" t="s">
        <v>45</v>
      </c>
      <c r="D44" s="345" t="s">
        <v>5097</v>
      </c>
      <c r="E44" s="345" t="s">
        <v>5098</v>
      </c>
      <c r="F44" s="344" t="s">
        <v>5099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5060</v>
      </c>
      <c r="C45" s="344" t="s">
        <v>54</v>
      </c>
      <c r="D45" s="345" t="s">
        <v>5118</v>
      </c>
      <c r="E45" s="345" t="s">
        <v>5119</v>
      </c>
      <c r="F45" s="344" t="s">
        <v>5120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5103</v>
      </c>
      <c r="C46" s="344" t="s">
        <v>58</v>
      </c>
      <c r="D46" s="345" t="s">
        <v>5121</v>
      </c>
      <c r="E46" s="345" t="s">
        <v>5122</v>
      </c>
      <c r="F46" s="344" t="s">
        <v>5123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5106</v>
      </c>
      <c r="C47" s="344" t="s">
        <v>58</v>
      </c>
      <c r="D47" s="345" t="s">
        <v>5121</v>
      </c>
      <c r="E47" s="345" t="s">
        <v>5124</v>
      </c>
      <c r="F47" s="344" t="s">
        <v>5125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5060</v>
      </c>
      <c r="C48" s="344" t="s">
        <v>60</v>
      </c>
      <c r="D48" s="345" t="s">
        <v>5126</v>
      </c>
      <c r="E48" s="345" t="s">
        <v>5127</v>
      </c>
      <c r="F48" s="344" t="s">
        <v>5128</v>
      </c>
      <c r="G48" s="343" t="s">
        <v>25</v>
      </c>
      <c r="H48" s="346"/>
      <c r="I48" s="346"/>
      <c r="J48" s="346"/>
      <c r="K48" s="346"/>
    </row>
    <row r="49" spans="1:11">
      <c r="A49" s="339" t="s">
        <v>5060</v>
      </c>
      <c r="B49" s="339" t="s">
        <v>5060</v>
      </c>
      <c r="C49" s="340" t="s">
        <v>1432</v>
      </c>
      <c r="D49" s="341" t="s">
        <v>5060</v>
      </c>
      <c r="E49" s="341" t="s">
        <v>5060</v>
      </c>
      <c r="F49" s="340" t="s">
        <v>5060</v>
      </c>
      <c r="G49" s="339" t="s">
        <v>5060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5060</v>
      </c>
      <c r="C50" s="344" t="s">
        <v>3925</v>
      </c>
      <c r="D50" s="345" t="s">
        <v>5060</v>
      </c>
      <c r="E50" s="345" t="s">
        <v>5129</v>
      </c>
      <c r="F50" s="344" t="s">
        <v>5130</v>
      </c>
      <c r="G50" s="343" t="s">
        <v>21</v>
      </c>
      <c r="H50" s="346"/>
      <c r="I50" s="346"/>
      <c r="J50" s="346"/>
      <c r="K50" s="346"/>
    </row>
    <row r="51" spans="1:11">
      <c r="A51" s="335" t="s">
        <v>5060</v>
      </c>
      <c r="B51" s="335" t="s">
        <v>5060</v>
      </c>
      <c r="C51" s="336" t="s">
        <v>105</v>
      </c>
      <c r="D51" s="337" t="s">
        <v>5060</v>
      </c>
      <c r="E51" s="337" t="s">
        <v>5060</v>
      </c>
      <c r="F51" s="336" t="s">
        <v>5060</v>
      </c>
      <c r="G51" s="335" t="s">
        <v>5060</v>
      </c>
      <c r="H51" s="338"/>
      <c r="I51" s="338"/>
      <c r="J51" s="338"/>
      <c r="K51" s="338"/>
    </row>
    <row r="52" spans="1:11">
      <c r="A52" s="339" t="s">
        <v>5060</v>
      </c>
      <c r="B52" s="339" t="s">
        <v>5060</v>
      </c>
      <c r="C52" s="340" t="s">
        <v>106</v>
      </c>
      <c r="D52" s="341" t="s">
        <v>5060</v>
      </c>
      <c r="E52" s="341" t="s">
        <v>5060</v>
      </c>
      <c r="F52" s="340" t="s">
        <v>5060</v>
      </c>
      <c r="G52" s="339" t="s">
        <v>5060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5060</v>
      </c>
      <c r="C53" s="344" t="s">
        <v>107</v>
      </c>
      <c r="D53" s="345" t="s">
        <v>5131</v>
      </c>
      <c r="E53" s="345" t="s">
        <v>5132</v>
      </c>
      <c r="F53" s="344" t="s">
        <v>5133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5060</v>
      </c>
      <c r="C54" s="344" t="s">
        <v>121</v>
      </c>
      <c r="D54" s="345" t="s">
        <v>5134</v>
      </c>
      <c r="E54" s="345" t="s">
        <v>5135</v>
      </c>
      <c r="F54" s="344" t="s">
        <v>5136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5103</v>
      </c>
      <c r="C55" s="344" t="s">
        <v>121</v>
      </c>
      <c r="D55" s="345" t="s">
        <v>5137</v>
      </c>
      <c r="E55" s="345" t="s">
        <v>5138</v>
      </c>
      <c r="F55" s="344" t="s">
        <v>5139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5106</v>
      </c>
      <c r="C56" s="344" t="s">
        <v>121</v>
      </c>
      <c r="D56" s="345" t="s">
        <v>5137</v>
      </c>
      <c r="E56" s="345" t="s">
        <v>5140</v>
      </c>
      <c r="F56" s="344" t="s">
        <v>5141</v>
      </c>
      <c r="G56" s="343" t="s">
        <v>21</v>
      </c>
      <c r="H56" s="346"/>
      <c r="I56" s="346"/>
      <c r="J56" s="346"/>
      <c r="K56" s="346"/>
    </row>
    <row r="57" spans="1:11">
      <c r="A57" s="339" t="s">
        <v>5060</v>
      </c>
      <c r="B57" s="339" t="s">
        <v>5060</v>
      </c>
      <c r="C57" s="340" t="s">
        <v>123</v>
      </c>
      <c r="D57" s="341" t="s">
        <v>5060</v>
      </c>
      <c r="E57" s="341" t="s">
        <v>5060</v>
      </c>
      <c r="F57" s="340" t="s">
        <v>5060</v>
      </c>
      <c r="G57" s="339" t="s">
        <v>5060</v>
      </c>
      <c r="H57" s="342"/>
      <c r="I57" s="342"/>
      <c r="J57" s="342"/>
      <c r="K57" s="342"/>
    </row>
    <row r="58" spans="1:11">
      <c r="A58" s="343" t="s">
        <v>2296</v>
      </c>
      <c r="B58" s="343" t="s">
        <v>5060</v>
      </c>
      <c r="C58" s="344" t="s">
        <v>124</v>
      </c>
      <c r="D58" s="345" t="s">
        <v>5142</v>
      </c>
      <c r="E58" s="345" t="s">
        <v>5060</v>
      </c>
      <c r="F58" s="344" t="s">
        <v>5143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5060</v>
      </c>
      <c r="C59" s="344" t="s">
        <v>132</v>
      </c>
      <c r="D59" s="345" t="s">
        <v>5142</v>
      </c>
      <c r="E59" s="345" t="s">
        <v>5060</v>
      </c>
      <c r="F59" s="344" t="s">
        <v>5144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5106</v>
      </c>
      <c r="C60" s="344" t="s">
        <v>132</v>
      </c>
      <c r="D60" s="345" t="s">
        <v>5145</v>
      </c>
      <c r="E60" s="345" t="s">
        <v>5146</v>
      </c>
      <c r="F60" s="344" t="s">
        <v>5147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5060</v>
      </c>
      <c r="C61" s="344" t="s">
        <v>132</v>
      </c>
      <c r="D61" s="345" t="s">
        <v>5148</v>
      </c>
      <c r="E61" s="345" t="s">
        <v>5060</v>
      </c>
      <c r="F61" s="344" t="s">
        <v>5149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5060</v>
      </c>
      <c r="C62" s="344" t="s">
        <v>132</v>
      </c>
      <c r="D62" s="345" t="s">
        <v>5150</v>
      </c>
      <c r="E62" s="345" t="s">
        <v>5060</v>
      </c>
      <c r="F62" s="344" t="s">
        <v>5151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5060</v>
      </c>
      <c r="C63" s="344" t="s">
        <v>136</v>
      </c>
      <c r="D63" s="345" t="s">
        <v>5142</v>
      </c>
      <c r="E63" s="345" t="s">
        <v>5060</v>
      </c>
      <c r="F63" s="344" t="s">
        <v>5144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5060</v>
      </c>
      <c r="C64" s="344" t="s">
        <v>136</v>
      </c>
      <c r="D64" s="345" t="s">
        <v>5145</v>
      </c>
      <c r="E64" s="345" t="s">
        <v>5146</v>
      </c>
      <c r="F64" s="344" t="s">
        <v>5147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5060</v>
      </c>
      <c r="C65" s="344" t="s">
        <v>137</v>
      </c>
      <c r="D65" s="345" t="s">
        <v>5152</v>
      </c>
      <c r="E65" s="345" t="s">
        <v>5060</v>
      </c>
      <c r="F65" s="344" t="s">
        <v>5153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5060</v>
      </c>
      <c r="C66" s="344" t="s">
        <v>137</v>
      </c>
      <c r="D66" s="345" t="s">
        <v>5154</v>
      </c>
      <c r="E66" s="345" t="s">
        <v>5155</v>
      </c>
      <c r="F66" s="344" t="s">
        <v>5156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5060</v>
      </c>
      <c r="C67" s="344" t="s">
        <v>137</v>
      </c>
      <c r="D67" s="345" t="s">
        <v>5148</v>
      </c>
      <c r="E67" s="345" t="s">
        <v>5060</v>
      </c>
      <c r="F67" s="344" t="s">
        <v>5157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5060</v>
      </c>
      <c r="C68" s="344" t="s">
        <v>137</v>
      </c>
      <c r="D68" s="345" t="s">
        <v>5150</v>
      </c>
      <c r="E68" s="345" t="s">
        <v>5158</v>
      </c>
      <c r="F68" s="344" t="s">
        <v>5159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5060</v>
      </c>
      <c r="C69" s="344" t="s">
        <v>141</v>
      </c>
      <c r="D69" s="345" t="s">
        <v>5160</v>
      </c>
      <c r="E69" s="345" t="s">
        <v>5161</v>
      </c>
      <c r="F69" s="344" t="s">
        <v>5162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5060</v>
      </c>
      <c r="C70" s="344" t="s">
        <v>141</v>
      </c>
      <c r="D70" s="345" t="s">
        <v>5163</v>
      </c>
      <c r="E70" s="345" t="s">
        <v>5164</v>
      </c>
      <c r="F70" s="344" t="s">
        <v>5165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5060</v>
      </c>
      <c r="C71" s="344" t="s">
        <v>141</v>
      </c>
      <c r="D71" s="345" t="s">
        <v>5166</v>
      </c>
      <c r="E71" s="345" t="s">
        <v>5167</v>
      </c>
      <c r="F71" s="344" t="s">
        <v>5168</v>
      </c>
      <c r="G71" s="343" t="s">
        <v>25</v>
      </c>
      <c r="H71" s="346"/>
      <c r="I71" s="346"/>
      <c r="J71" s="346"/>
      <c r="K71" s="346"/>
    </row>
    <row r="72" spans="1:11">
      <c r="A72" s="339" t="s">
        <v>5060</v>
      </c>
      <c r="B72" s="339" t="s">
        <v>5060</v>
      </c>
      <c r="C72" s="340" t="s">
        <v>142</v>
      </c>
      <c r="D72" s="341" t="s">
        <v>5060</v>
      </c>
      <c r="E72" s="341" t="s">
        <v>5060</v>
      </c>
      <c r="F72" s="340" t="s">
        <v>5060</v>
      </c>
      <c r="G72" s="339" t="s">
        <v>5060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5060</v>
      </c>
      <c r="C73" s="344" t="s">
        <v>143</v>
      </c>
      <c r="D73" s="345" t="s">
        <v>5169</v>
      </c>
      <c r="E73" s="345" t="s">
        <v>5170</v>
      </c>
      <c r="F73" s="344" t="s">
        <v>5171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5060</v>
      </c>
      <c r="C74" s="344" t="s">
        <v>152</v>
      </c>
      <c r="D74" s="345" t="s">
        <v>5172</v>
      </c>
      <c r="E74" s="345" t="s">
        <v>5173</v>
      </c>
      <c r="F74" s="344" t="s">
        <v>5174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5103</v>
      </c>
      <c r="C75" s="344" t="s">
        <v>152</v>
      </c>
      <c r="D75" s="345" t="s">
        <v>5175</v>
      </c>
      <c r="E75" s="345" t="s">
        <v>5176</v>
      </c>
      <c r="F75" s="344" t="s">
        <v>5177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5106</v>
      </c>
      <c r="C76" s="344" t="s">
        <v>152</v>
      </c>
      <c r="D76" s="345" t="s">
        <v>5175</v>
      </c>
      <c r="E76" s="345" t="s">
        <v>5178</v>
      </c>
      <c r="F76" s="344" t="s">
        <v>5179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5060</v>
      </c>
      <c r="C77" s="344" t="s">
        <v>152</v>
      </c>
      <c r="D77" s="345" t="s">
        <v>5180</v>
      </c>
      <c r="E77" s="345" t="s">
        <v>5181</v>
      </c>
      <c r="F77" s="344" t="s">
        <v>5182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5060</v>
      </c>
      <c r="C78" s="344" t="s">
        <v>161</v>
      </c>
      <c r="D78" s="345" t="s">
        <v>5183</v>
      </c>
      <c r="E78" s="345" t="s">
        <v>5164</v>
      </c>
      <c r="F78" s="344" t="s">
        <v>5184</v>
      </c>
      <c r="G78" s="343" t="s">
        <v>25</v>
      </c>
      <c r="H78" s="346"/>
      <c r="I78" s="346"/>
      <c r="J78" s="346"/>
      <c r="K78" s="346"/>
    </row>
    <row r="79" spans="1:11">
      <c r="A79" s="339" t="s">
        <v>5060</v>
      </c>
      <c r="B79" s="339" t="s">
        <v>5060</v>
      </c>
      <c r="C79" s="340" t="s">
        <v>162</v>
      </c>
      <c r="D79" s="341" t="s">
        <v>5060</v>
      </c>
      <c r="E79" s="341" t="s">
        <v>5060</v>
      </c>
      <c r="F79" s="340" t="s">
        <v>5060</v>
      </c>
      <c r="G79" s="339" t="s">
        <v>5060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5103</v>
      </c>
      <c r="C80" s="344" t="s">
        <v>163</v>
      </c>
      <c r="D80" s="345" t="s">
        <v>5185</v>
      </c>
      <c r="E80" s="345" t="s">
        <v>5060</v>
      </c>
      <c r="F80" s="344" t="s">
        <v>5186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5106</v>
      </c>
      <c r="C81" s="344" t="s">
        <v>163</v>
      </c>
      <c r="D81" s="345" t="s">
        <v>5185</v>
      </c>
      <c r="E81" s="345" t="s">
        <v>5187</v>
      </c>
      <c r="F81" s="344" t="s">
        <v>5060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5103</v>
      </c>
      <c r="C82" s="344" t="s">
        <v>163</v>
      </c>
      <c r="D82" s="345" t="s">
        <v>5188</v>
      </c>
      <c r="E82" s="345" t="s">
        <v>5189</v>
      </c>
      <c r="F82" s="344" t="s">
        <v>5186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5106</v>
      </c>
      <c r="C83" s="344" t="s">
        <v>163</v>
      </c>
      <c r="D83" s="345" t="s">
        <v>5188</v>
      </c>
      <c r="E83" s="345" t="s">
        <v>5190</v>
      </c>
      <c r="F83" s="344" t="s">
        <v>5060</v>
      </c>
      <c r="G83" s="343" t="s">
        <v>21</v>
      </c>
      <c r="H83" s="346"/>
      <c r="I83" s="346"/>
      <c r="J83" s="346"/>
      <c r="K83" s="346"/>
    </row>
    <row r="84" spans="1:11">
      <c r="A84" s="339" t="s">
        <v>5060</v>
      </c>
      <c r="B84" s="339" t="s">
        <v>5060</v>
      </c>
      <c r="C84" s="340" t="s">
        <v>168</v>
      </c>
      <c r="D84" s="341" t="s">
        <v>5060</v>
      </c>
      <c r="E84" s="341" t="s">
        <v>5060</v>
      </c>
      <c r="F84" s="340" t="s">
        <v>5060</v>
      </c>
      <c r="G84" s="339" t="s">
        <v>5060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5060</v>
      </c>
      <c r="C85" s="344" t="s">
        <v>179</v>
      </c>
      <c r="D85" s="345" t="s">
        <v>5191</v>
      </c>
      <c r="E85" s="345" t="s">
        <v>5192</v>
      </c>
      <c r="F85" s="344" t="s">
        <v>5193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5060</v>
      </c>
      <c r="C86" s="344" t="s">
        <v>3987</v>
      </c>
      <c r="D86" s="345" t="s">
        <v>5060</v>
      </c>
      <c r="E86" s="345" t="s">
        <v>5194</v>
      </c>
      <c r="F86" s="344" t="s">
        <v>5195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5060</v>
      </c>
      <c r="C87" s="344" t="s">
        <v>85</v>
      </c>
      <c r="D87" s="345" t="s">
        <v>5196</v>
      </c>
      <c r="E87" s="345" t="s">
        <v>5197</v>
      </c>
      <c r="F87" s="344" t="s">
        <v>5198</v>
      </c>
      <c r="G87" s="343" t="s">
        <v>21</v>
      </c>
      <c r="H87" s="346"/>
      <c r="I87" s="346"/>
      <c r="J87" s="346"/>
      <c r="K87" s="346"/>
    </row>
    <row r="88" spans="1:11">
      <c r="A88" s="339" t="s">
        <v>5060</v>
      </c>
      <c r="B88" s="339" t="s">
        <v>5060</v>
      </c>
      <c r="C88" s="340" t="s">
        <v>196</v>
      </c>
      <c r="D88" s="341" t="s">
        <v>5060</v>
      </c>
      <c r="E88" s="341" t="s">
        <v>5060</v>
      </c>
      <c r="F88" s="340" t="s">
        <v>5060</v>
      </c>
      <c r="G88" s="339" t="s">
        <v>5060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5060</v>
      </c>
      <c r="C89" s="344" t="s">
        <v>2474</v>
      </c>
      <c r="D89" s="345" t="s">
        <v>5199</v>
      </c>
      <c r="E89" s="345" t="s">
        <v>5200</v>
      </c>
      <c r="F89" s="344" t="s">
        <v>5201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5103</v>
      </c>
      <c r="C90" s="344" t="s">
        <v>2474</v>
      </c>
      <c r="D90" s="345" t="s">
        <v>5202</v>
      </c>
      <c r="E90" s="345" t="s">
        <v>5203</v>
      </c>
      <c r="F90" s="344" t="s">
        <v>5201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5106</v>
      </c>
      <c r="C91" s="344" t="s">
        <v>2474</v>
      </c>
      <c r="D91" s="345" t="s">
        <v>5202</v>
      </c>
      <c r="E91" s="345" t="s">
        <v>5204</v>
      </c>
      <c r="F91" s="344" t="s">
        <v>5201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5060</v>
      </c>
      <c r="C92" s="344" t="s">
        <v>2512</v>
      </c>
      <c r="D92" s="345" t="s">
        <v>5199</v>
      </c>
      <c r="E92" s="345" t="s">
        <v>5200</v>
      </c>
      <c r="F92" s="344" t="s">
        <v>5205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5060</v>
      </c>
      <c r="C93" s="344" t="s">
        <v>2512</v>
      </c>
      <c r="D93" s="345" t="s">
        <v>5202</v>
      </c>
      <c r="E93" s="345" t="s">
        <v>5203</v>
      </c>
      <c r="F93" s="344" t="s">
        <v>5205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5060</v>
      </c>
      <c r="C94" s="344" t="s">
        <v>2512</v>
      </c>
      <c r="D94" s="345" t="s">
        <v>5206</v>
      </c>
      <c r="E94" s="345" t="s">
        <v>5200</v>
      </c>
      <c r="F94" s="344" t="s">
        <v>5207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5060</v>
      </c>
      <c r="C95" s="344" t="s">
        <v>2512</v>
      </c>
      <c r="D95" s="345" t="s">
        <v>5208</v>
      </c>
      <c r="E95" s="345" t="s">
        <v>5203</v>
      </c>
      <c r="F95" s="344" t="s">
        <v>5207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5060</v>
      </c>
      <c r="C96" s="344" t="s">
        <v>2648</v>
      </c>
      <c r="D96" s="345" t="s">
        <v>5209</v>
      </c>
      <c r="E96" s="345" t="s">
        <v>5200</v>
      </c>
      <c r="F96" s="344" t="s">
        <v>5210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5060</v>
      </c>
      <c r="C97" s="344" t="s">
        <v>2648</v>
      </c>
      <c r="D97" s="345" t="s">
        <v>5211</v>
      </c>
      <c r="E97" s="345" t="s">
        <v>5204</v>
      </c>
      <c r="F97" s="344" t="s">
        <v>5210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5060</v>
      </c>
      <c r="C98" s="344" t="s">
        <v>2685</v>
      </c>
      <c r="D98" s="345" t="s">
        <v>5212</v>
      </c>
      <c r="E98" s="345" t="s">
        <v>5213</v>
      </c>
      <c r="F98" s="344" t="s">
        <v>5214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5060</v>
      </c>
      <c r="C99" s="344" t="s">
        <v>2740</v>
      </c>
      <c r="D99" s="345" t="s">
        <v>5212</v>
      </c>
      <c r="E99" s="345" t="s">
        <v>5200</v>
      </c>
      <c r="F99" s="344" t="s">
        <v>5215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5060</v>
      </c>
      <c r="C100" s="344" t="s">
        <v>228</v>
      </c>
      <c r="D100" s="345" t="s">
        <v>5216</v>
      </c>
      <c r="E100" s="345" t="s">
        <v>5060</v>
      </c>
      <c r="F100" s="344" t="s">
        <v>5217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5103</v>
      </c>
      <c r="C101" s="344" t="s">
        <v>2770</v>
      </c>
      <c r="D101" s="345" t="s">
        <v>5218</v>
      </c>
      <c r="E101" s="345" t="s">
        <v>5219</v>
      </c>
      <c r="F101" s="344" t="s">
        <v>5220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5106</v>
      </c>
      <c r="C102" s="344" t="s">
        <v>2770</v>
      </c>
      <c r="D102" s="345" t="s">
        <v>5218</v>
      </c>
      <c r="E102" s="345" t="s">
        <v>5221</v>
      </c>
      <c r="F102" s="344" t="s">
        <v>5220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5222</v>
      </c>
      <c r="C103" s="344" t="s">
        <v>2770</v>
      </c>
      <c r="D103" s="345" t="s">
        <v>5218</v>
      </c>
      <c r="E103" s="345" t="s">
        <v>5223</v>
      </c>
      <c r="F103" s="344" t="s">
        <v>5220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5224</v>
      </c>
      <c r="C104" s="344" t="s">
        <v>2770</v>
      </c>
      <c r="D104" s="345" t="s">
        <v>5218</v>
      </c>
      <c r="E104" s="345" t="s">
        <v>5225</v>
      </c>
      <c r="F104" s="344" t="s">
        <v>5220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5103</v>
      </c>
      <c r="C105" s="344" t="s">
        <v>2778</v>
      </c>
      <c r="D105" s="345" t="s">
        <v>5226</v>
      </c>
      <c r="E105" s="345" t="s">
        <v>5227</v>
      </c>
      <c r="F105" s="344" t="s">
        <v>5228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5106</v>
      </c>
      <c r="C106" s="344" t="s">
        <v>2778</v>
      </c>
      <c r="D106" s="345" t="s">
        <v>5226</v>
      </c>
      <c r="E106" s="345" t="s">
        <v>5229</v>
      </c>
      <c r="F106" s="344" t="s">
        <v>5228</v>
      </c>
      <c r="G106" s="343" t="s">
        <v>29</v>
      </c>
      <c r="H106" s="346"/>
      <c r="I106" s="346"/>
      <c r="J106" s="346"/>
      <c r="K106" s="346"/>
    </row>
    <row r="107" spans="1:11">
      <c r="A107" s="339" t="s">
        <v>5060</v>
      </c>
      <c r="B107" s="339" t="s">
        <v>5060</v>
      </c>
      <c r="C107" s="340" t="s">
        <v>234</v>
      </c>
      <c r="D107" s="341" t="s">
        <v>5060</v>
      </c>
      <c r="E107" s="341" t="s">
        <v>5060</v>
      </c>
      <c r="F107" s="340" t="s">
        <v>5060</v>
      </c>
      <c r="G107" s="339" t="s">
        <v>5060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5060</v>
      </c>
      <c r="C108" s="344" t="s">
        <v>236</v>
      </c>
      <c r="D108" s="345" t="s">
        <v>5230</v>
      </c>
      <c r="E108" s="345" t="s">
        <v>5231</v>
      </c>
      <c r="F108" s="344" t="s">
        <v>5232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5060</v>
      </c>
      <c r="C109" s="344" t="s">
        <v>239</v>
      </c>
      <c r="D109" s="345" t="s">
        <v>5060</v>
      </c>
      <c r="E109" s="345" t="s">
        <v>5233</v>
      </c>
      <c r="F109" s="344" t="s">
        <v>5234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5060</v>
      </c>
      <c r="C110" s="344" t="s">
        <v>242</v>
      </c>
      <c r="D110" s="345" t="s">
        <v>5060</v>
      </c>
      <c r="E110" s="345" t="s">
        <v>5235</v>
      </c>
      <c r="F110" s="344" t="s">
        <v>5236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5060</v>
      </c>
      <c r="C111" s="344" t="s">
        <v>246</v>
      </c>
      <c r="D111" s="345" t="s">
        <v>5237</v>
      </c>
      <c r="E111" s="345" t="s">
        <v>5238</v>
      </c>
      <c r="F111" s="344" t="s">
        <v>5239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5060</v>
      </c>
      <c r="C112" s="344" t="s">
        <v>258</v>
      </c>
      <c r="D112" s="345" t="s">
        <v>5240</v>
      </c>
      <c r="E112" s="345" t="s">
        <v>5241</v>
      </c>
      <c r="F112" s="344" t="s">
        <v>5242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5060</v>
      </c>
      <c r="C113" s="344" t="s">
        <v>258</v>
      </c>
      <c r="D113" s="345" t="s">
        <v>5243</v>
      </c>
      <c r="E113" s="345" t="s">
        <v>5244</v>
      </c>
      <c r="F113" s="344" t="s">
        <v>5245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5060</v>
      </c>
      <c r="C114" s="344" t="s">
        <v>268</v>
      </c>
      <c r="D114" s="345" t="s">
        <v>5246</v>
      </c>
      <c r="E114" s="345" t="s">
        <v>5247</v>
      </c>
      <c r="F114" s="344" t="s">
        <v>5248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5060</v>
      </c>
      <c r="C115" s="344" t="s">
        <v>285</v>
      </c>
      <c r="D115" s="345" t="s">
        <v>5249</v>
      </c>
      <c r="E115" s="345" t="s">
        <v>5250</v>
      </c>
      <c r="F115" s="344" t="s">
        <v>5251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5060</v>
      </c>
      <c r="C116" s="344" t="s">
        <v>288</v>
      </c>
      <c r="D116" s="345" t="s">
        <v>5252</v>
      </c>
      <c r="E116" s="345" t="s">
        <v>5253</v>
      </c>
      <c r="F116" s="344" t="s">
        <v>5254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5060</v>
      </c>
      <c r="C117" s="344" t="s">
        <v>289</v>
      </c>
      <c r="D117" s="345" t="s">
        <v>5252</v>
      </c>
      <c r="E117" s="345" t="s">
        <v>5255</v>
      </c>
      <c r="F117" s="344" t="s">
        <v>5256</v>
      </c>
      <c r="G117" s="343" t="s">
        <v>21</v>
      </c>
      <c r="H117" s="346"/>
      <c r="I117" s="346"/>
      <c r="J117" s="346"/>
      <c r="K117" s="346"/>
    </row>
    <row r="118" spans="1:11">
      <c r="A118" s="339" t="s">
        <v>5060</v>
      </c>
      <c r="B118" s="339" t="s">
        <v>5060</v>
      </c>
      <c r="C118" s="340" t="s">
        <v>315</v>
      </c>
      <c r="D118" s="341" t="s">
        <v>5060</v>
      </c>
      <c r="E118" s="341" t="s">
        <v>5060</v>
      </c>
      <c r="F118" s="340" t="s">
        <v>5060</v>
      </c>
      <c r="G118" s="339" t="s">
        <v>5060</v>
      </c>
      <c r="H118" s="342"/>
      <c r="I118" s="342"/>
      <c r="J118" s="342"/>
      <c r="K118" s="342"/>
    </row>
    <row r="119" spans="1:11">
      <c r="A119" s="343" t="s">
        <v>2963</v>
      </c>
      <c r="B119" s="343" t="s">
        <v>5103</v>
      </c>
      <c r="C119" s="344" t="s">
        <v>316</v>
      </c>
      <c r="D119" s="345" t="s">
        <v>5257</v>
      </c>
      <c r="E119" s="345" t="s">
        <v>5258</v>
      </c>
      <c r="F119" s="344" t="s">
        <v>5259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5106</v>
      </c>
      <c r="C120" s="344" t="s">
        <v>316</v>
      </c>
      <c r="D120" s="345" t="s">
        <v>5257</v>
      </c>
      <c r="E120" s="345" t="s">
        <v>5260</v>
      </c>
      <c r="F120" s="344" t="s">
        <v>5261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5060</v>
      </c>
      <c r="C121" s="344" t="s">
        <v>316</v>
      </c>
      <c r="D121" s="345" t="s">
        <v>5262</v>
      </c>
      <c r="E121" s="345" t="s">
        <v>5263</v>
      </c>
      <c r="F121" s="344" t="s">
        <v>5264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5060</v>
      </c>
      <c r="C122" s="344" t="s">
        <v>316</v>
      </c>
      <c r="D122" s="345" t="s">
        <v>5265</v>
      </c>
      <c r="E122" s="345" t="s">
        <v>5266</v>
      </c>
      <c r="F122" s="344" t="s">
        <v>5267</v>
      </c>
      <c r="G122" s="343" t="s">
        <v>21</v>
      </c>
      <c r="H122" s="346"/>
      <c r="I122" s="346"/>
      <c r="J122" s="346"/>
      <c r="K122" s="346"/>
    </row>
    <row r="123" spans="1:11">
      <c r="A123" s="339" t="s">
        <v>5060</v>
      </c>
      <c r="B123" s="339" t="s">
        <v>5060</v>
      </c>
      <c r="C123" s="340" t="s">
        <v>345</v>
      </c>
      <c r="D123" s="341" t="s">
        <v>5060</v>
      </c>
      <c r="E123" s="341" t="s">
        <v>5060</v>
      </c>
      <c r="F123" s="340" t="s">
        <v>5060</v>
      </c>
      <c r="G123" s="339" t="s">
        <v>5060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5060</v>
      </c>
      <c r="C124" s="344" t="s">
        <v>346</v>
      </c>
      <c r="D124" s="345" t="s">
        <v>5268</v>
      </c>
      <c r="E124" s="345" t="s">
        <v>5060</v>
      </c>
      <c r="F124" s="344" t="s">
        <v>5269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5060</v>
      </c>
      <c r="C125" s="344" t="s">
        <v>346</v>
      </c>
      <c r="D125" s="345" t="s">
        <v>5270</v>
      </c>
      <c r="E125" s="345" t="s">
        <v>5060</v>
      </c>
      <c r="F125" s="344" t="s">
        <v>5269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5060</v>
      </c>
      <c r="C126" s="344" t="s">
        <v>353</v>
      </c>
      <c r="D126" s="345" t="s">
        <v>5268</v>
      </c>
      <c r="E126" s="345" t="s">
        <v>5060</v>
      </c>
      <c r="F126" s="344" t="s">
        <v>5269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5060</v>
      </c>
      <c r="C127" s="344" t="s">
        <v>1573</v>
      </c>
      <c r="D127" s="345" t="s">
        <v>5271</v>
      </c>
      <c r="E127" s="345" t="s">
        <v>5060</v>
      </c>
      <c r="F127" s="344" t="s">
        <v>5272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5060</v>
      </c>
      <c r="C128" s="344" t="s">
        <v>1573</v>
      </c>
      <c r="D128" s="345" t="s">
        <v>5273</v>
      </c>
      <c r="E128" s="345" t="s">
        <v>5060</v>
      </c>
      <c r="F128" s="344" t="s">
        <v>5272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5060</v>
      </c>
      <c r="C129" s="344" t="s">
        <v>355</v>
      </c>
      <c r="D129" s="345" t="s">
        <v>5274</v>
      </c>
      <c r="E129" s="345" t="s">
        <v>5060</v>
      </c>
      <c r="F129" s="344" t="s">
        <v>5275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5060</v>
      </c>
      <c r="C130" s="344" t="s">
        <v>356</v>
      </c>
      <c r="D130" s="345" t="s">
        <v>5276</v>
      </c>
      <c r="E130" s="345" t="s">
        <v>5060</v>
      </c>
      <c r="F130" s="344" t="s">
        <v>5277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5060</v>
      </c>
      <c r="C131" s="344" t="s">
        <v>360</v>
      </c>
      <c r="D131" s="345" t="s">
        <v>5278</v>
      </c>
      <c r="E131" s="345" t="s">
        <v>5279</v>
      </c>
      <c r="F131" s="344" t="s">
        <v>5280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5060</v>
      </c>
      <c r="C132" s="344" t="s">
        <v>360</v>
      </c>
      <c r="D132" s="345" t="s">
        <v>5281</v>
      </c>
      <c r="E132" s="345" t="s">
        <v>5282</v>
      </c>
      <c r="F132" s="344" t="s">
        <v>5280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5060</v>
      </c>
      <c r="C133" s="344" t="s">
        <v>366</v>
      </c>
      <c r="D133" s="345" t="s">
        <v>5283</v>
      </c>
      <c r="E133" s="345" t="s">
        <v>5284</v>
      </c>
      <c r="F133" s="344" t="s">
        <v>5285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5060</v>
      </c>
      <c r="C134" s="344" t="s">
        <v>369</v>
      </c>
      <c r="D134" s="345" t="s">
        <v>5286</v>
      </c>
      <c r="E134" s="345" t="s">
        <v>5287</v>
      </c>
      <c r="F134" s="344" t="s">
        <v>5285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5060</v>
      </c>
      <c r="C135" s="344" t="s">
        <v>379</v>
      </c>
      <c r="D135" s="345" t="s">
        <v>5288</v>
      </c>
      <c r="E135" s="345" t="s">
        <v>5289</v>
      </c>
      <c r="F135" s="344" t="s">
        <v>5290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5060</v>
      </c>
      <c r="C136" s="344" t="s">
        <v>385</v>
      </c>
      <c r="D136" s="345" t="s">
        <v>5060</v>
      </c>
      <c r="E136" s="345" t="s">
        <v>5060</v>
      </c>
      <c r="F136" s="344" t="s">
        <v>5291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5103</v>
      </c>
      <c r="C137" s="344" t="s">
        <v>394</v>
      </c>
      <c r="D137" s="345" t="s">
        <v>5292</v>
      </c>
      <c r="E137" s="345" t="s">
        <v>5293</v>
      </c>
      <c r="F137" s="344" t="s">
        <v>5294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5106</v>
      </c>
      <c r="C138" s="344" t="s">
        <v>394</v>
      </c>
      <c r="D138" s="345" t="s">
        <v>5292</v>
      </c>
      <c r="E138" s="345" t="s">
        <v>5295</v>
      </c>
      <c r="F138" s="344" t="s">
        <v>5294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5060</v>
      </c>
      <c r="C139" s="344" t="s">
        <v>396</v>
      </c>
      <c r="D139" s="345" t="s">
        <v>5292</v>
      </c>
      <c r="E139" s="345" t="s">
        <v>5060</v>
      </c>
      <c r="F139" s="344" t="s">
        <v>5296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5060</v>
      </c>
      <c r="C140" s="344" t="s">
        <v>397</v>
      </c>
      <c r="D140" s="345" t="s">
        <v>5292</v>
      </c>
      <c r="E140" s="345" t="s">
        <v>5060</v>
      </c>
      <c r="F140" s="344" t="s">
        <v>5297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5060</v>
      </c>
      <c r="C141" s="344" t="s">
        <v>401</v>
      </c>
      <c r="D141" s="345" t="s">
        <v>5292</v>
      </c>
      <c r="E141" s="345" t="s">
        <v>5060</v>
      </c>
      <c r="F141" s="344" t="s">
        <v>5298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5060</v>
      </c>
      <c r="C142" s="344" t="s">
        <v>412</v>
      </c>
      <c r="D142" s="345" t="s">
        <v>5060</v>
      </c>
      <c r="E142" s="345" t="s">
        <v>5060</v>
      </c>
      <c r="F142" s="344" t="s">
        <v>5299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5060</v>
      </c>
      <c r="C143" s="344" t="s">
        <v>418</v>
      </c>
      <c r="D143" s="345" t="s">
        <v>5300</v>
      </c>
      <c r="E143" s="345" t="s">
        <v>5301</v>
      </c>
      <c r="F143" s="344" t="s">
        <v>5302</v>
      </c>
      <c r="G143" s="343" t="s">
        <v>25</v>
      </c>
      <c r="H143" s="346"/>
      <c r="I143" s="346"/>
      <c r="J143" s="346"/>
      <c r="K143" s="346"/>
    </row>
    <row r="144" spans="1:11">
      <c r="A144" s="339" t="s">
        <v>5060</v>
      </c>
      <c r="B144" s="339" t="s">
        <v>5060</v>
      </c>
      <c r="C144" s="340" t="s">
        <v>435</v>
      </c>
      <c r="D144" s="341" t="s">
        <v>5060</v>
      </c>
      <c r="E144" s="341" t="s">
        <v>5060</v>
      </c>
      <c r="F144" s="340" t="s">
        <v>5060</v>
      </c>
      <c r="G144" s="339" t="s">
        <v>5060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5060</v>
      </c>
      <c r="C145" s="344" t="s">
        <v>474</v>
      </c>
      <c r="D145" s="345" t="s">
        <v>5060</v>
      </c>
      <c r="E145" s="345" t="s">
        <v>5060</v>
      </c>
      <c r="F145" s="344" t="s">
        <v>5060</v>
      </c>
      <c r="G145" s="343" t="s">
        <v>387</v>
      </c>
      <c r="H145" s="346"/>
      <c r="I145" s="346"/>
      <c r="J145" s="346"/>
      <c r="K145" s="346"/>
    </row>
    <row r="146" spans="1:11">
      <c r="A146" s="335" t="s">
        <v>5060</v>
      </c>
      <c r="B146" s="335" t="s">
        <v>5060</v>
      </c>
      <c r="C146" s="336" t="s">
        <v>320</v>
      </c>
      <c r="D146" s="337" t="s">
        <v>5060</v>
      </c>
      <c r="E146" s="337" t="s">
        <v>5060</v>
      </c>
      <c r="F146" s="336" t="s">
        <v>5060</v>
      </c>
      <c r="G146" s="335" t="s">
        <v>5060</v>
      </c>
      <c r="H146" s="338"/>
      <c r="I146" s="338"/>
      <c r="J146" s="338"/>
      <c r="K146" s="338"/>
    </row>
    <row r="147" spans="1:11">
      <c r="A147" s="339" t="s">
        <v>5060</v>
      </c>
      <c r="B147" s="339" t="s">
        <v>5060</v>
      </c>
      <c r="C147" s="340" t="s">
        <v>2014</v>
      </c>
      <c r="D147" s="341" t="s">
        <v>5060</v>
      </c>
      <c r="E147" s="341" t="s">
        <v>5060</v>
      </c>
      <c r="F147" s="340" t="s">
        <v>5060</v>
      </c>
      <c r="G147" s="339" t="s">
        <v>5060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5060</v>
      </c>
      <c r="C148" s="344" t="s">
        <v>321</v>
      </c>
      <c r="D148" s="345" t="s">
        <v>5303</v>
      </c>
      <c r="E148" s="345" t="s">
        <v>5304</v>
      </c>
      <c r="F148" s="344" t="s">
        <v>5305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5060</v>
      </c>
      <c r="C149" s="344" t="s">
        <v>327</v>
      </c>
      <c r="D149" s="345" t="s">
        <v>5306</v>
      </c>
      <c r="E149" s="345" t="s">
        <v>5307</v>
      </c>
      <c r="F149" s="344" t="s">
        <v>5308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5060</v>
      </c>
      <c r="C150" s="344" t="s">
        <v>327</v>
      </c>
      <c r="D150" s="345" t="s">
        <v>5309</v>
      </c>
      <c r="E150" s="345" t="s">
        <v>5310</v>
      </c>
      <c r="F150" s="344" t="s">
        <v>5311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5103</v>
      </c>
      <c r="C151" s="344" t="s">
        <v>340</v>
      </c>
      <c r="D151" s="345" t="s">
        <v>5312</v>
      </c>
      <c r="E151" s="345" t="s">
        <v>5313</v>
      </c>
      <c r="F151" s="344" t="s">
        <v>5314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5106</v>
      </c>
      <c r="C152" s="344" t="s">
        <v>340</v>
      </c>
      <c r="D152" s="345" t="s">
        <v>5312</v>
      </c>
      <c r="E152" s="345" t="s">
        <v>5315</v>
      </c>
      <c r="F152" s="344" t="s">
        <v>5314</v>
      </c>
      <c r="G152" s="343" t="s">
        <v>25</v>
      </c>
      <c r="H152" s="346"/>
      <c r="I152" s="346"/>
      <c r="J152" s="346"/>
      <c r="K152" s="346"/>
    </row>
    <row r="153" spans="1:11">
      <c r="A153" s="335" t="s">
        <v>5060</v>
      </c>
      <c r="B153" s="335" t="s">
        <v>5060</v>
      </c>
      <c r="C153" s="336" t="s">
        <v>1740</v>
      </c>
      <c r="D153" s="337" t="s">
        <v>5060</v>
      </c>
      <c r="E153" s="337" t="s">
        <v>5060</v>
      </c>
      <c r="F153" s="336" t="s">
        <v>5060</v>
      </c>
      <c r="G153" s="335" t="s">
        <v>5060</v>
      </c>
      <c r="H153" s="338"/>
      <c r="I153" s="338"/>
      <c r="J153" s="338"/>
      <c r="K153" s="338"/>
    </row>
    <row r="154" spans="1:11">
      <c r="A154" s="339" t="s">
        <v>5060</v>
      </c>
      <c r="B154" s="339" t="s">
        <v>5060</v>
      </c>
      <c r="C154" s="340" t="s">
        <v>1741</v>
      </c>
      <c r="D154" s="341" t="s">
        <v>5060</v>
      </c>
      <c r="E154" s="341" t="s">
        <v>5060</v>
      </c>
      <c r="F154" s="340" t="s">
        <v>5060</v>
      </c>
      <c r="G154" s="339" t="s">
        <v>5060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5060</v>
      </c>
      <c r="C155" s="344" t="s">
        <v>1742</v>
      </c>
      <c r="D155" s="345" t="s">
        <v>5060</v>
      </c>
      <c r="E155" s="345" t="s">
        <v>5316</v>
      </c>
      <c r="F155" s="344" t="s">
        <v>5317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5060</v>
      </c>
      <c r="C156" s="344" t="s">
        <v>1745</v>
      </c>
      <c r="D156" s="345" t="s">
        <v>5060</v>
      </c>
      <c r="E156" s="345" t="s">
        <v>5316</v>
      </c>
      <c r="F156" s="344" t="s">
        <v>5317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5060</v>
      </c>
      <c r="C157" s="344" t="s">
        <v>1748</v>
      </c>
      <c r="D157" s="345" t="s">
        <v>5060</v>
      </c>
      <c r="E157" s="345" t="s">
        <v>5316</v>
      </c>
      <c r="F157" s="344" t="s">
        <v>5317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5060</v>
      </c>
      <c r="C158" s="344" t="s">
        <v>1760</v>
      </c>
      <c r="D158" s="345" t="s">
        <v>5060</v>
      </c>
      <c r="E158" s="345" t="s">
        <v>5318</v>
      </c>
      <c r="F158" s="344" t="s">
        <v>5319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5060</v>
      </c>
      <c r="C159" s="344" t="s">
        <v>1766</v>
      </c>
      <c r="D159" s="345" t="s">
        <v>5060</v>
      </c>
      <c r="E159" s="345" t="s">
        <v>5316</v>
      </c>
      <c r="F159" s="344" t="s">
        <v>5317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5060</v>
      </c>
      <c r="C160" s="344" t="s">
        <v>1769</v>
      </c>
      <c r="D160" s="345" t="s">
        <v>5320</v>
      </c>
      <c r="E160" s="345" t="s">
        <v>5321</v>
      </c>
      <c r="F160" s="344" t="s">
        <v>5322</v>
      </c>
      <c r="G160" s="343" t="s">
        <v>21</v>
      </c>
      <c r="H160" s="346"/>
      <c r="I160" s="346"/>
      <c r="J160" s="346"/>
      <c r="K160" s="346"/>
    </row>
    <row r="161" spans="1:11">
      <c r="A161" s="335" t="s">
        <v>5060</v>
      </c>
      <c r="B161" s="335" t="s">
        <v>5060</v>
      </c>
      <c r="C161" s="336" t="s">
        <v>1789</v>
      </c>
      <c r="D161" s="337" t="s">
        <v>5060</v>
      </c>
      <c r="E161" s="337" t="s">
        <v>5060</v>
      </c>
      <c r="F161" s="336" t="s">
        <v>5060</v>
      </c>
      <c r="G161" s="335" t="s">
        <v>5060</v>
      </c>
      <c r="H161" s="338"/>
      <c r="I161" s="338"/>
      <c r="J161" s="338"/>
      <c r="K161" s="338"/>
    </row>
    <row r="162" spans="1:11">
      <c r="A162" s="339" t="s">
        <v>5060</v>
      </c>
      <c r="B162" s="339" t="s">
        <v>5060</v>
      </c>
      <c r="C162" s="340" t="s">
        <v>1741</v>
      </c>
      <c r="D162" s="341" t="s">
        <v>5060</v>
      </c>
      <c r="E162" s="341" t="s">
        <v>5060</v>
      </c>
      <c r="F162" s="340" t="s">
        <v>5060</v>
      </c>
      <c r="G162" s="339" t="s">
        <v>5060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5060</v>
      </c>
      <c r="C163" s="344" t="s">
        <v>1790</v>
      </c>
      <c r="D163" s="345" t="s">
        <v>5060</v>
      </c>
      <c r="E163" s="345" t="s">
        <v>5323</v>
      </c>
      <c r="F163" s="344" t="s">
        <v>5324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5060</v>
      </c>
      <c r="C164" s="344" t="s">
        <v>1793</v>
      </c>
      <c r="D164" s="345" t="s">
        <v>5060</v>
      </c>
      <c r="E164" s="345" t="s">
        <v>5325</v>
      </c>
      <c r="F164" s="344" t="s">
        <v>5326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5060</v>
      </c>
      <c r="C165" s="344" t="s">
        <v>1799</v>
      </c>
      <c r="D165" s="345" t="s">
        <v>5060</v>
      </c>
      <c r="E165" s="345" t="s">
        <v>5327</v>
      </c>
      <c r="F165" s="344" t="s">
        <v>5328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5060</v>
      </c>
      <c r="C166" s="344" t="s">
        <v>1805</v>
      </c>
      <c r="D166" s="345" t="s">
        <v>5060</v>
      </c>
      <c r="E166" s="345" t="s">
        <v>5060</v>
      </c>
      <c r="F166" s="344" t="s">
        <v>5329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5060</v>
      </c>
      <c r="C167" s="344" t="s">
        <v>1808</v>
      </c>
      <c r="D167" s="345" t="s">
        <v>5330</v>
      </c>
      <c r="E167" s="345" t="s">
        <v>5331</v>
      </c>
      <c r="F167" s="344" t="s">
        <v>5332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5060</v>
      </c>
      <c r="C168" s="344" t="s">
        <v>1817</v>
      </c>
      <c r="D168" s="345" t="s">
        <v>5080</v>
      </c>
      <c r="E168" s="345" t="s">
        <v>5333</v>
      </c>
      <c r="F168" s="344" t="s">
        <v>5334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5060</v>
      </c>
      <c r="C169" s="344" t="s">
        <v>1817</v>
      </c>
      <c r="D169" s="345" t="s">
        <v>5083</v>
      </c>
      <c r="E169" s="345" t="s">
        <v>5333</v>
      </c>
      <c r="F169" s="344" t="s">
        <v>5334</v>
      </c>
      <c r="G169" s="343" t="s">
        <v>29</v>
      </c>
      <c r="H169" s="346"/>
      <c r="I169" s="346"/>
      <c r="J169" s="346"/>
      <c r="K169" s="346"/>
    </row>
    <row r="170" spans="1:11">
      <c r="A170" s="335" t="s">
        <v>5060</v>
      </c>
      <c r="B170" s="335" t="s">
        <v>5060</v>
      </c>
      <c r="C170" s="336" t="s">
        <v>1837</v>
      </c>
      <c r="D170" s="337" t="s">
        <v>5060</v>
      </c>
      <c r="E170" s="337" t="s">
        <v>5060</v>
      </c>
      <c r="F170" s="336" t="s">
        <v>5060</v>
      </c>
      <c r="G170" s="335" t="s">
        <v>5060</v>
      </c>
      <c r="H170" s="338"/>
      <c r="I170" s="338"/>
      <c r="J170" s="338"/>
      <c r="K170" s="338"/>
    </row>
    <row r="171" spans="1:11">
      <c r="A171" s="339" t="s">
        <v>5060</v>
      </c>
      <c r="B171" s="339" t="s">
        <v>5060</v>
      </c>
      <c r="C171" s="340" t="s">
        <v>1741</v>
      </c>
      <c r="D171" s="341" t="s">
        <v>5060</v>
      </c>
      <c r="E171" s="341" t="s">
        <v>5060</v>
      </c>
      <c r="F171" s="340" t="s">
        <v>5060</v>
      </c>
      <c r="G171" s="339" t="s">
        <v>5060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5060</v>
      </c>
      <c r="C172" s="344" t="s">
        <v>1760</v>
      </c>
      <c r="D172" s="345" t="s">
        <v>5060</v>
      </c>
      <c r="E172" s="345" t="s">
        <v>5318</v>
      </c>
      <c r="F172" s="344" t="s">
        <v>5335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5060</v>
      </c>
      <c r="C173" s="344" t="s">
        <v>1838</v>
      </c>
      <c r="D173" s="345" t="s">
        <v>5060</v>
      </c>
      <c r="E173" s="345" t="s">
        <v>5316</v>
      </c>
      <c r="F173" s="344" t="s">
        <v>5336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5060</v>
      </c>
      <c r="C174" s="344" t="s">
        <v>1841</v>
      </c>
      <c r="D174" s="345" t="s">
        <v>5060</v>
      </c>
      <c r="E174" s="345" t="s">
        <v>5316</v>
      </c>
      <c r="F174" s="344" t="s">
        <v>5336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5060</v>
      </c>
      <c r="C175" s="344" t="s">
        <v>1844</v>
      </c>
      <c r="D175" s="345" t="s">
        <v>5060</v>
      </c>
      <c r="E175" s="345" t="s">
        <v>5316</v>
      </c>
      <c r="F175" s="344" t="s">
        <v>5336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5060</v>
      </c>
      <c r="C176" s="344" t="s">
        <v>3600</v>
      </c>
      <c r="D176" s="345" t="s">
        <v>5060</v>
      </c>
      <c r="E176" s="345" t="s">
        <v>5069</v>
      </c>
      <c r="F176" s="344" t="s">
        <v>5337</v>
      </c>
      <c r="G176" s="343" t="s">
        <v>4</v>
      </c>
      <c r="H176" s="346"/>
      <c r="I176" s="346"/>
      <c r="J176" s="346"/>
      <c r="K176" s="346"/>
    </row>
    <row r="177" spans="1:11">
      <c r="A177" s="335" t="s">
        <v>5060</v>
      </c>
      <c r="B177" s="335" t="s">
        <v>5060</v>
      </c>
      <c r="C177" s="336" t="s">
        <v>1878</v>
      </c>
      <c r="D177" s="337" t="s">
        <v>5060</v>
      </c>
      <c r="E177" s="337" t="s">
        <v>5060</v>
      </c>
      <c r="F177" s="336" t="s">
        <v>5060</v>
      </c>
      <c r="G177" s="335" t="s">
        <v>5060</v>
      </c>
      <c r="H177" s="338"/>
      <c r="I177" s="338"/>
      <c r="J177" s="338"/>
      <c r="K177" s="338"/>
    </row>
    <row r="178" spans="1:11">
      <c r="A178" s="339" t="s">
        <v>5060</v>
      </c>
      <c r="B178" s="339" t="s">
        <v>5060</v>
      </c>
      <c r="C178" s="340" t="s">
        <v>1741</v>
      </c>
      <c r="D178" s="341" t="s">
        <v>5060</v>
      </c>
      <c r="E178" s="341" t="s">
        <v>5060</v>
      </c>
      <c r="F178" s="340" t="s">
        <v>5060</v>
      </c>
      <c r="G178" s="339" t="s">
        <v>5060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5060</v>
      </c>
      <c r="C179" s="344" t="s">
        <v>1790</v>
      </c>
      <c r="D179" s="345" t="s">
        <v>5060</v>
      </c>
      <c r="E179" s="345" t="s">
        <v>5323</v>
      </c>
      <c r="F179" s="344" t="s">
        <v>5338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5060</v>
      </c>
      <c r="C180" s="344" t="s">
        <v>1793</v>
      </c>
      <c r="D180" s="345" t="s">
        <v>5060</v>
      </c>
      <c r="E180" s="345" t="s">
        <v>5325</v>
      </c>
      <c r="F180" s="344" t="s">
        <v>5339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5060</v>
      </c>
      <c r="C181" s="344" t="s">
        <v>1799</v>
      </c>
      <c r="D181" s="345" t="s">
        <v>5060</v>
      </c>
      <c r="E181" s="345" t="s">
        <v>5327</v>
      </c>
      <c r="F181" s="344" t="s">
        <v>5340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5060</v>
      </c>
      <c r="C182" s="344" t="s">
        <v>1805</v>
      </c>
      <c r="D182" s="345" t="s">
        <v>5060</v>
      </c>
      <c r="E182" s="345" t="s">
        <v>5060</v>
      </c>
      <c r="F182" s="344" t="s">
        <v>5341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5060</v>
      </c>
      <c r="C183" s="344" t="s">
        <v>1808</v>
      </c>
      <c r="D183" s="345" t="s">
        <v>5330</v>
      </c>
      <c r="E183" s="345" t="s">
        <v>5342</v>
      </c>
      <c r="F183" s="344" t="s">
        <v>5343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1448" activePane="bottomRight" state="frozen"/>
      <selection pane="topRight" activeCell="J1" sqref="J1"/>
      <selection pane="bottomLeft" activeCell="A6" sqref="A6"/>
      <selection pane="bottomRight" activeCell="A1455" sqref="A1455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54" t="s">
        <v>1427</v>
      </c>
      <c r="C2" s="454"/>
      <c r="D2" s="454"/>
      <c r="E2" s="454"/>
      <c r="F2" s="454"/>
      <c r="G2" s="454"/>
      <c r="H2" s="454"/>
      <c r="I2" s="454"/>
      <c r="J2" s="454"/>
      <c r="K2" s="454"/>
      <c r="L2" s="454"/>
      <c r="M2" s="454"/>
      <c r="N2" s="454"/>
      <c r="O2" s="454"/>
      <c r="P2" s="454"/>
      <c r="Q2" s="454"/>
      <c r="R2" s="454"/>
      <c r="S2" s="454"/>
      <c r="T2" s="454"/>
      <c r="U2" s="454"/>
      <c r="V2" s="454"/>
      <c r="W2" s="454"/>
      <c r="X2" s="454"/>
      <c r="Y2" s="454"/>
      <c r="Z2" s="454"/>
      <c r="AA2" s="454"/>
      <c r="AB2" s="454"/>
      <c r="AC2" s="454"/>
      <c r="AD2" s="454"/>
      <c r="AE2" s="454"/>
      <c r="AF2" s="454"/>
      <c r="AG2" s="454"/>
      <c r="AH2" s="454"/>
      <c r="AI2" s="454"/>
      <c r="AJ2" s="454"/>
      <c r="AK2" s="454"/>
    </row>
    <row r="3" spans="1:37" ht="13.5" customHeight="1">
      <c r="B3" s="455" t="s">
        <v>2006</v>
      </c>
      <c r="C3" s="455"/>
      <c r="D3" s="455"/>
      <c r="E3" s="455"/>
      <c r="F3" s="455"/>
      <c r="G3" s="455"/>
      <c r="H3" s="455"/>
      <c r="I3" s="455"/>
      <c r="J3" s="455"/>
      <c r="K3" s="455"/>
      <c r="L3" s="455"/>
      <c r="M3" s="455"/>
      <c r="N3" s="455"/>
      <c r="O3" s="455"/>
      <c r="P3" s="455"/>
      <c r="Q3" s="455"/>
      <c r="R3" s="455"/>
      <c r="S3" s="455"/>
      <c r="T3" s="455"/>
      <c r="U3" s="455"/>
      <c r="V3" s="455"/>
      <c r="W3" s="455"/>
      <c r="X3" s="455"/>
      <c r="Y3" s="455"/>
      <c r="Z3" s="455"/>
      <c r="AA3" s="455"/>
      <c r="AB3" s="455"/>
      <c r="AC3" s="455"/>
      <c r="AD3" s="455"/>
      <c r="AE3" s="455"/>
      <c r="AF3" s="455"/>
      <c r="AG3" s="455"/>
      <c r="AH3" s="455"/>
      <c r="AI3" s="455"/>
      <c r="AJ3" s="455"/>
      <c r="AK3" s="455"/>
    </row>
    <row r="4" spans="1:37" ht="23.25" customHeight="1">
      <c r="A4" s="453" t="s">
        <v>3693</v>
      </c>
      <c r="B4" s="453" t="s">
        <v>0</v>
      </c>
      <c r="C4" s="453" t="s">
        <v>3694</v>
      </c>
      <c r="D4" s="453"/>
      <c r="E4" s="453" t="s">
        <v>1423</v>
      </c>
      <c r="F4" s="453"/>
      <c r="G4" s="453" t="s">
        <v>1424</v>
      </c>
      <c r="H4" s="453"/>
      <c r="I4" s="453" t="s">
        <v>3705</v>
      </c>
      <c r="J4" s="453"/>
      <c r="K4" s="453"/>
      <c r="L4" s="453"/>
      <c r="M4" s="453"/>
      <c r="N4" s="453"/>
      <c r="O4" s="453"/>
      <c r="P4" s="453"/>
      <c r="Q4" s="453"/>
      <c r="R4" s="453"/>
      <c r="S4" s="453"/>
      <c r="T4" s="453"/>
      <c r="U4" s="453"/>
      <c r="V4" s="453"/>
      <c r="W4" s="453"/>
      <c r="X4" s="453"/>
      <c r="Y4" s="453" t="s">
        <v>3706</v>
      </c>
      <c r="Z4" s="453"/>
      <c r="AA4" s="453"/>
      <c r="AB4" s="453"/>
      <c r="AC4" s="453"/>
      <c r="AD4" s="453"/>
      <c r="AE4" s="453"/>
      <c r="AF4" s="453"/>
      <c r="AG4" s="453"/>
      <c r="AH4" s="453" t="s">
        <v>2008</v>
      </c>
      <c r="AI4" s="453"/>
      <c r="AJ4" s="453" t="s">
        <v>2009</v>
      </c>
      <c r="AK4" s="453" t="s">
        <v>2007</v>
      </c>
    </row>
    <row r="5" spans="1:37" ht="23.25" customHeight="1">
      <c r="A5" s="453"/>
      <c r="B5" s="453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53"/>
      <c r="AK5" s="453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3737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3738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3686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3684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3667</v>
      </c>
      <c r="G475" s="49" t="s">
        <v>755</v>
      </c>
      <c r="H475" s="50" t="s">
        <v>3670</v>
      </c>
      <c r="I475" s="49" t="s">
        <v>576</v>
      </c>
      <c r="J475" s="50" t="s">
        <v>3671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3672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3668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3669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3712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3708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3709</v>
      </c>
      <c r="I521" s="110" t="s">
        <v>579</v>
      </c>
      <c r="J521" s="111" t="s">
        <v>3710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3711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3673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3674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3665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3666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5735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3713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3717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3718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3722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3723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3721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3714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3715</v>
      </c>
      <c r="I765" s="105" t="s">
        <v>968</v>
      </c>
      <c r="J765" s="106" t="s">
        <v>3716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3721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3720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3719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4082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5818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5832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4236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3707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5580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3810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3811</v>
      </c>
      <c r="I1114" s="49" t="s">
        <v>1061</v>
      </c>
      <c r="J1114" s="50" t="s">
        <v>3812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3813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3827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3829</v>
      </c>
      <c r="K1192" s="130"/>
      <c r="L1192" s="131"/>
      <c r="M1192" s="130"/>
      <c r="N1192" s="131"/>
      <c r="O1192" s="128" t="s">
        <v>512</v>
      </c>
      <c r="P1192" s="129" t="s">
        <v>3830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3828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3832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3831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3832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3833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3825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3806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3805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3807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3808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3809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3802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3803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3804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3801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3798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3799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3800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3795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3796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3797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3784</v>
      </c>
      <c r="E1454" s="92" t="s">
        <v>932</v>
      </c>
      <c r="F1454" s="93" t="s">
        <v>3696</v>
      </c>
      <c r="G1454" s="92" t="s">
        <v>681</v>
      </c>
      <c r="H1454" s="93" t="s">
        <v>3785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3783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3779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3788</v>
      </c>
      <c r="E1462" s="133" t="s">
        <v>932</v>
      </c>
      <c r="F1462" s="134" t="s">
        <v>3789</v>
      </c>
      <c r="G1462" s="133" t="s">
        <v>689</v>
      </c>
      <c r="H1462" s="134" t="s">
        <v>3786</v>
      </c>
      <c r="I1462" s="133" t="s">
        <v>509</v>
      </c>
      <c r="J1462" s="134" t="s">
        <v>3787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3692</v>
      </c>
      <c r="B1579" s="92" t="s">
        <v>3466</v>
      </c>
      <c r="C1579" s="92" t="s">
        <v>1836</v>
      </c>
      <c r="D1579" s="93" t="s">
        <v>3695</v>
      </c>
      <c r="E1579" s="92" t="s">
        <v>932</v>
      </c>
      <c r="F1579" s="93" t="s">
        <v>1741</v>
      </c>
      <c r="G1579" s="92" t="s">
        <v>706</v>
      </c>
      <c r="H1579" s="93" t="s">
        <v>3697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3698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3790</v>
      </c>
      <c r="E1580" s="49" t="s">
        <v>932</v>
      </c>
      <c r="F1580" s="50" t="s">
        <v>3791</v>
      </c>
      <c r="G1580" s="49" t="s">
        <v>707</v>
      </c>
      <c r="H1580" s="50" t="s">
        <v>3792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3699</v>
      </c>
      <c r="B1596" s="92" t="s">
        <v>3466</v>
      </c>
      <c r="C1596" s="92" t="s">
        <v>1836</v>
      </c>
      <c r="D1596" s="93" t="s">
        <v>3700</v>
      </c>
      <c r="E1596" s="92" t="s">
        <v>936</v>
      </c>
      <c r="F1596" s="93" t="s">
        <v>3701</v>
      </c>
      <c r="G1596" s="92" t="s">
        <v>694</v>
      </c>
      <c r="H1596" s="93" t="s">
        <v>3702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3793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3794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76"/>
  <sheetViews>
    <sheetView zoomScale="85" zoomScaleNormal="85" workbookViewId="0">
      <pane xSplit="3" ySplit="4" topLeftCell="D51" activePane="bottomRight" state="frozen"/>
      <selection pane="topRight" activeCell="D1" sqref="D1"/>
      <selection pane="bottomLeft" activeCell="A5" sqref="A5"/>
      <selection pane="bottomRight" activeCell="E58" sqref="E58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5539</v>
      </c>
      <c r="E4" s="357" t="s">
        <v>5557</v>
      </c>
      <c r="F4" s="356" t="s">
        <v>1991</v>
      </c>
      <c r="G4" s="356" t="s">
        <v>1981</v>
      </c>
    </row>
    <row r="5" spans="2:7" ht="21.6" customHeight="1">
      <c r="B5" s="355"/>
      <c r="C5" s="194" t="s">
        <v>4039</v>
      </c>
      <c r="D5" s="360"/>
      <c r="E5" s="361"/>
      <c r="F5" s="362"/>
      <c r="G5" s="363"/>
    </row>
    <row r="6" spans="2:7" ht="85.9" customHeight="1">
      <c r="B6" s="41"/>
      <c r="C6" s="43" t="s">
        <v>3857</v>
      </c>
      <c r="D6" s="364"/>
      <c r="E6" s="358" t="s">
        <v>5768</v>
      </c>
      <c r="F6" s="368" t="s">
        <v>5796</v>
      </c>
      <c r="G6" s="365"/>
    </row>
    <row r="7" spans="2:7" ht="49.9" customHeight="1">
      <c r="B7" s="41"/>
      <c r="C7" s="43" t="s">
        <v>3858</v>
      </c>
      <c r="D7" s="364"/>
      <c r="E7" s="358" t="s">
        <v>3859</v>
      </c>
      <c r="F7" s="364" t="s">
        <v>3860</v>
      </c>
      <c r="G7" s="365"/>
    </row>
    <row r="8" spans="2:7" ht="34.9" customHeight="1">
      <c r="B8" s="41"/>
      <c r="C8" s="421" t="s">
        <v>1990</v>
      </c>
      <c r="D8" s="366"/>
      <c r="E8" s="367" t="s">
        <v>2001</v>
      </c>
      <c r="F8" s="365"/>
      <c r="G8" s="365"/>
    </row>
    <row r="9" spans="2:7" ht="34.9" customHeight="1">
      <c r="B9" s="41"/>
      <c r="C9" s="422"/>
      <c r="D9" s="366"/>
      <c r="E9" s="367" t="s">
        <v>4088</v>
      </c>
      <c r="F9" s="368" t="s">
        <v>2004</v>
      </c>
      <c r="G9" s="365"/>
    </row>
    <row r="10" spans="2:7" ht="57" customHeight="1">
      <c r="B10" s="41"/>
      <c r="C10" s="422"/>
      <c r="D10" s="366"/>
      <c r="E10" s="358" t="s">
        <v>2002</v>
      </c>
      <c r="F10" s="364"/>
      <c r="G10" s="365"/>
    </row>
    <row r="11" spans="2:7" ht="49.9" customHeight="1">
      <c r="B11" s="41"/>
      <c r="C11" s="422"/>
      <c r="D11" s="366"/>
      <c r="E11" s="358" t="s">
        <v>1999</v>
      </c>
      <c r="F11" s="364"/>
      <c r="G11" s="365"/>
    </row>
    <row r="12" spans="2:7" ht="49.9" customHeight="1">
      <c r="B12" s="41"/>
      <c r="C12" s="422"/>
      <c r="D12" s="366"/>
      <c r="E12" s="358" t="s">
        <v>2003</v>
      </c>
      <c r="F12" s="364"/>
      <c r="G12" s="365"/>
    </row>
    <row r="13" spans="2:7" ht="49.9" customHeight="1">
      <c r="B13" s="41"/>
      <c r="C13" s="423"/>
      <c r="D13" s="366"/>
      <c r="E13" s="358" t="s">
        <v>2000</v>
      </c>
      <c r="F13" s="364"/>
      <c r="G13" s="365"/>
    </row>
    <row r="14" spans="2:7" ht="34.9" customHeight="1">
      <c r="B14" s="41"/>
      <c r="C14" s="42" t="s">
        <v>1996</v>
      </c>
      <c r="D14" s="369"/>
      <c r="E14" s="358"/>
      <c r="F14" s="364"/>
      <c r="G14" s="365"/>
    </row>
    <row r="15" spans="2:7" ht="34.9" customHeight="1">
      <c r="B15" s="41"/>
      <c r="C15" s="42" t="s">
        <v>1997</v>
      </c>
      <c r="D15" s="369"/>
      <c r="E15" s="358"/>
      <c r="F15" s="364"/>
      <c r="G15" s="365"/>
    </row>
    <row r="16" spans="2:7" ht="57">
      <c r="B16" s="41"/>
      <c r="C16" s="71" t="s">
        <v>1998</v>
      </c>
      <c r="D16" s="370"/>
      <c r="E16" s="358" t="s">
        <v>3861</v>
      </c>
      <c r="F16" s="364" t="s">
        <v>3853</v>
      </c>
      <c r="G16" s="365"/>
    </row>
    <row r="17" spans="2:7" ht="34.9" customHeight="1">
      <c r="B17" s="41"/>
      <c r="C17" s="42" t="s">
        <v>5542</v>
      </c>
      <c r="D17" s="369"/>
      <c r="E17" s="358" t="s">
        <v>5541</v>
      </c>
      <c r="F17" s="364" t="s">
        <v>3854</v>
      </c>
      <c r="G17" s="365"/>
    </row>
    <row r="18" spans="2:7" ht="54">
      <c r="B18" s="41"/>
      <c r="C18" s="424" t="s">
        <v>3659</v>
      </c>
      <c r="D18" s="371"/>
      <c r="E18" s="358" t="s">
        <v>3862</v>
      </c>
      <c r="F18" s="364" t="s">
        <v>3855</v>
      </c>
      <c r="G18" s="365"/>
    </row>
    <row r="19" spans="2:7" ht="67.5">
      <c r="B19" s="41"/>
      <c r="C19" s="424"/>
      <c r="D19" s="371"/>
      <c r="E19" s="358" t="s">
        <v>3863</v>
      </c>
      <c r="F19" s="364" t="s">
        <v>3856</v>
      </c>
      <c r="G19" s="365"/>
    </row>
    <row r="20" spans="2:7" ht="34.9" customHeight="1">
      <c r="B20" s="41"/>
      <c r="C20" s="42"/>
      <c r="D20" s="369"/>
      <c r="E20" s="358"/>
      <c r="F20" s="364"/>
      <c r="G20" s="365"/>
    </row>
    <row r="21" spans="2:7" ht="21.6" customHeight="1">
      <c r="B21" s="160"/>
      <c r="C21" s="194" t="s">
        <v>5540</v>
      </c>
      <c r="D21" s="360"/>
      <c r="E21" s="372"/>
      <c r="F21" s="373"/>
      <c r="G21" s="374"/>
    </row>
    <row r="22" spans="2:7" ht="43.9" customHeight="1">
      <c r="B22" s="41"/>
      <c r="C22" s="44" t="s">
        <v>4032</v>
      </c>
      <c r="D22" s="379" t="s">
        <v>5613</v>
      </c>
      <c r="E22" s="375"/>
      <c r="F22" s="365"/>
      <c r="G22" s="365"/>
    </row>
    <row r="23" spans="2:7" ht="34.9" customHeight="1">
      <c r="B23" s="41"/>
      <c r="C23" s="42"/>
      <c r="D23" s="369"/>
      <c r="E23" s="358"/>
      <c r="F23" s="364"/>
      <c r="G23" s="365"/>
    </row>
    <row r="24" spans="2:7" ht="21.6" customHeight="1">
      <c r="B24" s="160"/>
      <c r="C24" s="194" t="s">
        <v>4036</v>
      </c>
      <c r="D24" s="360"/>
      <c r="E24" s="372"/>
      <c r="F24" s="373"/>
      <c r="G24" s="374"/>
    </row>
    <row r="25" spans="2:7" ht="34.9" customHeight="1">
      <c r="B25" s="41"/>
      <c r="C25" s="42" t="s">
        <v>5543</v>
      </c>
      <c r="D25" s="369"/>
      <c r="E25" s="358" t="s">
        <v>4027</v>
      </c>
      <c r="F25" s="364" t="s">
        <v>4028</v>
      </c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4037</v>
      </c>
      <c r="D27" s="360"/>
      <c r="E27" s="372"/>
      <c r="F27" s="373"/>
      <c r="G27" s="374"/>
    </row>
    <row r="28" spans="2:7" ht="34.9" customHeight="1">
      <c r="B28" s="41" t="s">
        <v>5774</v>
      </c>
      <c r="C28" s="42" t="s">
        <v>5544</v>
      </c>
      <c r="D28" s="369"/>
      <c r="E28" s="358" t="s">
        <v>4112</v>
      </c>
      <c r="F28" s="364" t="s">
        <v>5614</v>
      </c>
      <c r="G28" s="365" t="s">
        <v>5766</v>
      </c>
    </row>
    <row r="29" spans="2:7" ht="34.9" customHeight="1">
      <c r="B29" s="41" t="s">
        <v>5774</v>
      </c>
      <c r="C29" s="42" t="s">
        <v>5617</v>
      </c>
      <c r="D29" s="369"/>
      <c r="E29" s="358" t="s">
        <v>5043</v>
      </c>
      <c r="F29" s="364" t="s">
        <v>5615</v>
      </c>
      <c r="G29" s="365" t="s">
        <v>5766</v>
      </c>
    </row>
    <row r="30" spans="2:7" ht="67.150000000000006" customHeight="1">
      <c r="B30" s="41" t="s">
        <v>5774</v>
      </c>
      <c r="C30" s="43" t="s">
        <v>3664</v>
      </c>
      <c r="D30" s="368" t="s">
        <v>5616</v>
      </c>
      <c r="E30" s="358"/>
      <c r="F30" s="369"/>
      <c r="G30" s="365" t="s">
        <v>5766</v>
      </c>
    </row>
    <row r="31" spans="2:7" ht="34.9" customHeight="1">
      <c r="B31" s="41"/>
      <c r="C31" s="42"/>
      <c r="D31" s="369"/>
      <c r="E31" s="358"/>
      <c r="F31" s="364"/>
      <c r="G31" s="365"/>
    </row>
    <row r="32" spans="2:7" ht="21.6" customHeight="1">
      <c r="B32" s="160"/>
      <c r="C32" s="194" t="s">
        <v>4038</v>
      </c>
      <c r="D32" s="360"/>
      <c r="E32" s="372"/>
      <c r="F32" s="373"/>
      <c r="G32" s="374"/>
    </row>
    <row r="33" spans="2:7" ht="34.9" customHeight="1">
      <c r="B33" s="41"/>
      <c r="C33" s="42" t="s">
        <v>1992</v>
      </c>
      <c r="D33" s="369"/>
      <c r="E33" s="358" t="s">
        <v>5415</v>
      </c>
      <c r="F33" s="364"/>
      <c r="G33" s="365" t="s">
        <v>5766</v>
      </c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4035</v>
      </c>
      <c r="D35" s="360"/>
      <c r="E35" s="372"/>
      <c r="F35" s="373"/>
      <c r="G35" s="374"/>
    </row>
    <row r="36" spans="2:7" ht="34.9" customHeight="1">
      <c r="B36" s="41"/>
      <c r="C36" s="42" t="s">
        <v>5545</v>
      </c>
      <c r="D36" s="369"/>
      <c r="E36" s="358" t="s">
        <v>5775</v>
      </c>
      <c r="F36" s="364"/>
      <c r="G36" s="365"/>
    </row>
    <row r="37" spans="2:7" ht="34.9" customHeight="1">
      <c r="B37" s="41"/>
      <c r="C37" s="42" t="s">
        <v>5546</v>
      </c>
      <c r="D37" s="369"/>
      <c r="E37" s="358" t="s">
        <v>4029</v>
      </c>
      <c r="F37" s="364"/>
      <c r="G37" s="365"/>
    </row>
    <row r="38" spans="2:7" ht="34.9" customHeight="1">
      <c r="B38" s="41"/>
      <c r="C38" s="42" t="s">
        <v>5547</v>
      </c>
      <c r="D38" s="369"/>
      <c r="E38" s="358" t="s">
        <v>4030</v>
      </c>
      <c r="F38" s="364"/>
      <c r="G38" s="365"/>
    </row>
    <row r="39" spans="2:7" ht="34.9" customHeight="1">
      <c r="B39" s="41"/>
      <c r="C39" s="42" t="s">
        <v>5548</v>
      </c>
      <c r="D39" s="369"/>
      <c r="E39" s="358" t="s">
        <v>4031</v>
      </c>
      <c r="F39" s="364"/>
      <c r="G39" s="365"/>
    </row>
    <row r="40" spans="2:7" ht="34.9" customHeight="1">
      <c r="B40" s="41"/>
      <c r="C40" s="42" t="s">
        <v>5549</v>
      </c>
      <c r="D40" s="369"/>
      <c r="E40" s="358" t="s">
        <v>4034</v>
      </c>
      <c r="F40" s="364"/>
      <c r="G40" s="365"/>
    </row>
    <row r="41" spans="2:7" ht="34.9" customHeight="1">
      <c r="B41" s="41"/>
      <c r="C41" s="42" t="s">
        <v>5550</v>
      </c>
      <c r="D41" s="369"/>
      <c r="E41" s="358" t="s">
        <v>5652</v>
      </c>
      <c r="F41" s="364"/>
      <c r="G41" s="365"/>
    </row>
    <row r="42" spans="2:7" ht="54">
      <c r="B42" s="41" t="s">
        <v>5534</v>
      </c>
      <c r="C42" s="43" t="s">
        <v>5535</v>
      </c>
      <c r="D42" s="364" t="s">
        <v>5552</v>
      </c>
      <c r="E42" s="358" t="s">
        <v>5536</v>
      </c>
      <c r="F42" s="364"/>
      <c r="G42" s="365" t="s">
        <v>5769</v>
      </c>
    </row>
    <row r="43" spans="2:7" ht="34.9" customHeight="1">
      <c r="B43" s="41"/>
      <c r="C43" s="42" t="s">
        <v>5884</v>
      </c>
      <c r="D43" s="369"/>
      <c r="E43" s="358" t="s">
        <v>5885</v>
      </c>
      <c r="F43" s="364"/>
      <c r="G43" s="365"/>
    </row>
    <row r="44" spans="2:7" ht="34.9" customHeight="1">
      <c r="B44" s="41"/>
      <c r="C44" s="42" t="s">
        <v>5882</v>
      </c>
      <c r="D44" s="369"/>
      <c r="E44" s="358"/>
      <c r="F44" s="364"/>
      <c r="G44" s="365"/>
    </row>
    <row r="45" spans="2:7" ht="34.9" customHeight="1">
      <c r="B45" s="41"/>
      <c r="C45" s="42" t="s">
        <v>5883</v>
      </c>
      <c r="D45" s="369"/>
      <c r="E45" s="358"/>
      <c r="F45" s="364"/>
      <c r="G45" s="365"/>
    </row>
    <row r="46" spans="2:7" ht="63.6" customHeight="1">
      <c r="B46" s="411" t="s">
        <v>5779</v>
      </c>
      <c r="C46" s="412" t="s">
        <v>5780</v>
      </c>
      <c r="D46" s="413" t="s">
        <v>5781</v>
      </c>
      <c r="E46" s="414" t="s">
        <v>5782</v>
      </c>
      <c r="F46" s="364"/>
      <c r="G46" s="365" t="s">
        <v>5769</v>
      </c>
    </row>
    <row r="47" spans="2:7" ht="63.6" customHeight="1">
      <c r="B47" s="411" t="s">
        <v>5785</v>
      </c>
      <c r="C47" s="412" t="s">
        <v>5780</v>
      </c>
      <c r="D47" s="413" t="s">
        <v>5784</v>
      </c>
      <c r="E47" s="414" t="s">
        <v>5782</v>
      </c>
      <c r="F47" s="364"/>
      <c r="G47" s="365" t="s">
        <v>5769</v>
      </c>
    </row>
    <row r="48" spans="2:7" ht="63.6" customHeight="1">
      <c r="B48" s="411" t="s">
        <v>5786</v>
      </c>
      <c r="C48" s="412" t="s">
        <v>5789</v>
      </c>
      <c r="D48" s="413" t="s">
        <v>5788</v>
      </c>
      <c r="E48" s="414" t="s">
        <v>5787</v>
      </c>
      <c r="F48" s="364"/>
      <c r="G48" s="365" t="s">
        <v>5769</v>
      </c>
    </row>
    <row r="49" spans="2:7" ht="63.6" customHeight="1">
      <c r="B49" s="411" t="s">
        <v>5800</v>
      </c>
      <c r="C49" s="412" t="s">
        <v>5789</v>
      </c>
      <c r="D49" s="413" t="s">
        <v>5798</v>
      </c>
      <c r="E49" s="414" t="s">
        <v>5799</v>
      </c>
      <c r="F49" s="364"/>
      <c r="G49" s="365" t="s">
        <v>5769</v>
      </c>
    </row>
    <row r="50" spans="2:7" ht="36.6" customHeight="1">
      <c r="B50" s="41"/>
      <c r="C50" s="412" t="s">
        <v>5777</v>
      </c>
      <c r="D50" s="413" t="s">
        <v>5783</v>
      </c>
      <c r="E50" s="358"/>
      <c r="F50" s="364"/>
      <c r="G50" s="365" t="s">
        <v>5769</v>
      </c>
    </row>
    <row r="51" spans="2:7" ht="36.6" customHeight="1">
      <c r="B51" s="41"/>
      <c r="C51" s="412"/>
      <c r="D51" s="413" t="s">
        <v>5778</v>
      </c>
      <c r="E51" s="358"/>
      <c r="F51" s="364"/>
      <c r="G51" s="365"/>
    </row>
    <row r="52" spans="2:7" ht="34.9" customHeight="1">
      <c r="B52" s="41"/>
      <c r="C52" s="42"/>
      <c r="D52" s="369"/>
      <c r="E52" s="358"/>
      <c r="F52" s="364"/>
      <c r="G52" s="365"/>
    </row>
    <row r="53" spans="2:7" ht="21.6" customHeight="1">
      <c r="B53" s="160"/>
      <c r="C53" s="194" t="s">
        <v>5537</v>
      </c>
      <c r="D53" s="360"/>
      <c r="E53" s="372"/>
      <c r="F53" s="373"/>
      <c r="G53" s="374"/>
    </row>
    <row r="54" spans="2:7" ht="34.9" customHeight="1">
      <c r="B54" s="41"/>
      <c r="C54" s="42" t="s">
        <v>3924</v>
      </c>
      <c r="D54" s="369"/>
      <c r="E54" s="358" t="s">
        <v>4111</v>
      </c>
      <c r="F54" s="364"/>
      <c r="G54" s="365"/>
    </row>
    <row r="55" spans="2:7" ht="34.9" customHeight="1">
      <c r="B55" s="41"/>
      <c r="C55" s="42" t="s">
        <v>3924</v>
      </c>
      <c r="D55" s="369"/>
      <c r="E55" s="358" t="s">
        <v>4050</v>
      </c>
      <c r="F55" s="364"/>
      <c r="G55" s="365"/>
    </row>
    <row r="56" spans="2:7" ht="34.9" customHeight="1">
      <c r="B56" s="41" t="s">
        <v>5538</v>
      </c>
      <c r="C56" s="43" t="s">
        <v>5551</v>
      </c>
      <c r="D56" s="364" t="s">
        <v>5553</v>
      </c>
      <c r="E56" s="358"/>
      <c r="F56" s="364"/>
      <c r="G56" s="365" t="s">
        <v>5770</v>
      </c>
    </row>
    <row r="57" spans="2:7" ht="54">
      <c r="B57" s="41" t="s">
        <v>5554</v>
      </c>
      <c r="C57" s="43" t="s">
        <v>5551</v>
      </c>
      <c r="D57" s="364" t="s">
        <v>5555</v>
      </c>
      <c r="E57" s="358" t="s">
        <v>5556</v>
      </c>
      <c r="F57" s="364"/>
      <c r="G57" s="365" t="s">
        <v>5770</v>
      </c>
    </row>
    <row r="58" spans="2:7" ht="94.5">
      <c r="B58" s="41" t="s">
        <v>5558</v>
      </c>
      <c r="C58" s="43" t="s">
        <v>5569</v>
      </c>
      <c r="D58" s="364" t="s">
        <v>5559</v>
      </c>
      <c r="E58" s="358" t="s">
        <v>5560</v>
      </c>
      <c r="F58" s="364"/>
      <c r="G58" s="365" t="s">
        <v>5770</v>
      </c>
    </row>
    <row r="59" spans="2:7" ht="34.9" customHeight="1">
      <c r="B59" s="41" t="s">
        <v>5562</v>
      </c>
      <c r="C59" s="43" t="s">
        <v>5561</v>
      </c>
      <c r="D59" s="364" t="s">
        <v>5563</v>
      </c>
      <c r="E59" s="358" t="s">
        <v>5564</v>
      </c>
      <c r="F59" s="364"/>
      <c r="G59" s="365" t="s">
        <v>5770</v>
      </c>
    </row>
    <row r="60" spans="2:7" ht="81">
      <c r="B60" s="41" t="s">
        <v>5602</v>
      </c>
      <c r="C60" s="42" t="s">
        <v>5601</v>
      </c>
      <c r="D60" s="364" t="s">
        <v>5603</v>
      </c>
      <c r="E60" s="358" t="s">
        <v>5604</v>
      </c>
      <c r="F60" s="364"/>
      <c r="G60" s="365" t="s">
        <v>5770</v>
      </c>
    </row>
    <row r="61" spans="2:7" ht="34.9" customHeight="1">
      <c r="B61" s="41"/>
      <c r="C61" s="42"/>
      <c r="D61" s="369"/>
      <c r="E61" s="358"/>
      <c r="F61" s="364"/>
      <c r="G61" s="365"/>
    </row>
    <row r="62" spans="2:7" ht="21.6" customHeight="1">
      <c r="B62" s="160"/>
      <c r="C62" s="194" t="s">
        <v>5565</v>
      </c>
      <c r="D62" s="360"/>
      <c r="E62" s="372"/>
      <c r="F62" s="373"/>
      <c r="G62" s="374"/>
    </row>
    <row r="63" spans="2:7" ht="34.9" customHeight="1">
      <c r="B63" s="41" t="s">
        <v>5566</v>
      </c>
      <c r="C63" s="43" t="s">
        <v>5568</v>
      </c>
      <c r="D63" s="369" t="s">
        <v>5567</v>
      </c>
      <c r="E63" s="358" t="s">
        <v>5570</v>
      </c>
      <c r="F63" s="364"/>
      <c r="G63" s="365"/>
    </row>
    <row r="64" spans="2:7" ht="34.9" customHeight="1">
      <c r="B64" s="41"/>
      <c r="C64" s="42"/>
      <c r="D64" s="369"/>
      <c r="E64" s="358"/>
      <c r="F64" s="364"/>
      <c r="G64" s="365"/>
    </row>
    <row r="65" spans="2:7" ht="21.6" customHeight="1">
      <c r="B65" s="160"/>
      <c r="C65" s="194" t="s">
        <v>5605</v>
      </c>
      <c r="D65" s="360"/>
      <c r="E65" s="372"/>
      <c r="F65" s="373"/>
      <c r="G65" s="374"/>
    </row>
    <row r="66" spans="2:7" ht="34.9" customHeight="1">
      <c r="B66" s="41" t="s">
        <v>5606</v>
      </c>
      <c r="C66" s="43" t="s">
        <v>5607</v>
      </c>
      <c r="D66" s="364" t="s">
        <v>5608</v>
      </c>
      <c r="E66" s="358" t="s">
        <v>5609</v>
      </c>
      <c r="F66" s="364"/>
      <c r="G66" s="365" t="s">
        <v>5771</v>
      </c>
    </row>
    <row r="67" spans="2:7" ht="34.9" customHeight="1">
      <c r="B67" s="41" t="s">
        <v>5610</v>
      </c>
      <c r="C67" s="43" t="s">
        <v>5607</v>
      </c>
      <c r="D67" s="364" t="s">
        <v>5611</v>
      </c>
      <c r="E67" s="358" t="s">
        <v>5612</v>
      </c>
      <c r="F67" s="364"/>
      <c r="G67" s="365" t="s">
        <v>5771</v>
      </c>
    </row>
    <row r="68" spans="2:7" ht="34.9" customHeight="1">
      <c r="B68" s="41"/>
      <c r="C68" s="42"/>
      <c r="D68" s="369"/>
      <c r="E68" s="358"/>
      <c r="F68" s="364"/>
      <c r="G68" s="365"/>
    </row>
    <row r="69" spans="2:7" ht="21.6" customHeight="1">
      <c r="B69" s="160"/>
      <c r="C69" s="194" t="s">
        <v>5579</v>
      </c>
      <c r="D69" s="360"/>
      <c r="E69" s="372"/>
      <c r="F69" s="373"/>
      <c r="G69" s="374"/>
    </row>
    <row r="70" spans="2:7" ht="81">
      <c r="B70" s="41" t="s">
        <v>5592</v>
      </c>
      <c r="C70" s="42" t="s">
        <v>5767</v>
      </c>
      <c r="D70" s="364" t="s">
        <v>5593</v>
      </c>
      <c r="E70" s="358" t="s">
        <v>5594</v>
      </c>
      <c r="F70" s="364" t="s">
        <v>5595</v>
      </c>
      <c r="G70" s="365" t="s">
        <v>5772</v>
      </c>
    </row>
    <row r="71" spans="2:7" ht="81">
      <c r="B71" s="41" t="s">
        <v>5596</v>
      </c>
      <c r="C71" s="376" t="s">
        <v>5597</v>
      </c>
      <c r="D71" s="378" t="s">
        <v>5598</v>
      </c>
      <c r="E71" s="358" t="s">
        <v>5599</v>
      </c>
      <c r="F71" s="364" t="s">
        <v>5600</v>
      </c>
      <c r="G71" s="365" t="s">
        <v>5772</v>
      </c>
    </row>
    <row r="72" spans="2:7" ht="34.9" customHeight="1">
      <c r="B72" s="41"/>
      <c r="C72" s="376"/>
      <c r="D72" s="377"/>
      <c r="E72" s="358"/>
      <c r="F72" s="364"/>
      <c r="G72" s="365"/>
    </row>
    <row r="73" spans="2:7" ht="21.6" customHeight="1">
      <c r="B73" s="160"/>
      <c r="C73" s="194" t="s">
        <v>5578</v>
      </c>
      <c r="D73" s="360"/>
      <c r="E73" s="372"/>
      <c r="F73" s="373"/>
      <c r="G73" s="374"/>
    </row>
    <row r="74" spans="2:7" ht="34.9" customHeight="1">
      <c r="B74" s="41" t="s">
        <v>5572</v>
      </c>
      <c r="C74" s="42" t="s">
        <v>5571</v>
      </c>
      <c r="D74" s="364" t="s">
        <v>5573</v>
      </c>
      <c r="E74" s="358" t="s">
        <v>5574</v>
      </c>
      <c r="F74" s="364"/>
      <c r="G74" s="365" t="s">
        <v>5773</v>
      </c>
    </row>
    <row r="75" spans="2:7" ht="34.9" customHeight="1">
      <c r="B75" s="41"/>
      <c r="C75" s="42"/>
      <c r="D75" s="369"/>
      <c r="E75" s="358"/>
      <c r="F75" s="364"/>
      <c r="G75" s="365"/>
    </row>
    <row r="76" spans="2:7" ht="34.9" customHeight="1">
      <c r="B76" s="41"/>
      <c r="C76" s="42"/>
      <c r="D76" s="369"/>
      <c r="E76" s="358"/>
      <c r="F76" s="364"/>
      <c r="G76" s="365"/>
    </row>
  </sheetData>
  <mergeCells count="2">
    <mergeCell ref="C8:C13"/>
    <mergeCell ref="C18:C19"/>
  </mergeCells>
  <phoneticPr fontId="1" type="noConversion"/>
  <pageMargins left="0.70866141732283472" right="0.70866141732283472" top="0.74803149606299213" bottom="0.74803149606299213" header="0.31496062992125984" footer="0.31496062992125984"/>
  <pageSetup paperSize="8" scale="85" orientation="landscape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0"/>
  <sheetViews>
    <sheetView showGridLines="0" topLeftCell="B1" zoomScale="85" zoomScaleNormal="85" workbookViewId="0">
      <pane ySplit="6" topLeftCell="A110" activePane="bottomLeft" state="frozen"/>
      <selection activeCell="F44" sqref="F44"/>
      <selection pane="bottomLeft" activeCell="H117" sqref="H117:I120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4282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56" t="s">
        <v>4283</v>
      </c>
      <c r="C4" s="458" t="s">
        <v>4284</v>
      </c>
      <c r="D4" s="459"/>
      <c r="E4" s="459"/>
      <c r="F4" s="459"/>
      <c r="G4" s="459"/>
      <c r="H4" s="460"/>
      <c r="I4" s="215" t="s">
        <v>4285</v>
      </c>
      <c r="J4" s="461" t="s">
        <v>4286</v>
      </c>
      <c r="K4" s="458" t="s">
        <v>4287</v>
      </c>
      <c r="L4" s="460"/>
      <c r="M4" s="456" t="s">
        <v>4288</v>
      </c>
      <c r="P4" s="216" t="s">
        <v>4289</v>
      </c>
      <c r="Q4" s="216" t="s">
        <v>4290</v>
      </c>
    </row>
    <row r="5" spans="1:17" s="213" customFormat="1">
      <c r="A5" s="209"/>
      <c r="B5" s="457"/>
      <c r="C5" s="217" t="s">
        <v>4291</v>
      </c>
      <c r="D5" s="217" t="s">
        <v>4292</v>
      </c>
      <c r="E5" s="217" t="s">
        <v>4293</v>
      </c>
      <c r="F5" s="218" t="s">
        <v>4294</v>
      </c>
      <c r="G5" s="218" t="s">
        <v>4295</v>
      </c>
      <c r="H5" s="218" t="s">
        <v>4296</v>
      </c>
      <c r="I5" s="219" t="s">
        <v>4297</v>
      </c>
      <c r="J5" s="462"/>
      <c r="K5" s="218" t="s">
        <v>4298</v>
      </c>
      <c r="L5" s="218" t="s">
        <v>4299</v>
      </c>
      <c r="M5" s="457"/>
      <c r="P5" s="220"/>
      <c r="Q5" s="220"/>
    </row>
    <row r="6" spans="1:17" s="213" customFormat="1">
      <c r="A6" s="209"/>
      <c r="B6" s="217"/>
      <c r="C6" s="217" t="s">
        <v>4300</v>
      </c>
      <c r="D6" s="217" t="s">
        <v>4301</v>
      </c>
      <c r="E6" s="217" t="s">
        <v>4302</v>
      </c>
      <c r="F6" s="218" t="s">
        <v>4303</v>
      </c>
      <c r="G6" s="218" t="s">
        <v>4304</v>
      </c>
      <c r="H6" s="218" t="s">
        <v>4305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4306</v>
      </c>
      <c r="C7" s="223" t="s">
        <v>4307</v>
      </c>
      <c r="D7" s="223"/>
      <c r="E7" s="223"/>
      <c r="F7" s="224"/>
      <c r="G7" s="224"/>
      <c r="H7" s="224"/>
      <c r="I7" s="224"/>
      <c r="J7" s="225"/>
      <c r="K7" s="223" t="s">
        <v>4308</v>
      </c>
      <c r="L7" s="223" t="s">
        <v>4309</v>
      </c>
      <c r="M7" s="223"/>
      <c r="P7" s="227"/>
      <c r="Q7" s="227"/>
    </row>
    <row r="8" spans="1:17" s="226" customFormat="1">
      <c r="A8" s="222">
        <v>5</v>
      </c>
      <c r="B8" s="227" t="s">
        <v>4306</v>
      </c>
      <c r="C8" s="227"/>
      <c r="D8" s="227" t="s">
        <v>4310</v>
      </c>
      <c r="E8" s="227"/>
      <c r="F8" s="228"/>
      <c r="G8" s="228"/>
      <c r="H8" s="228"/>
      <c r="I8" s="228"/>
      <c r="J8" s="229"/>
      <c r="K8" s="227" t="s">
        <v>4308</v>
      </c>
      <c r="L8" s="227" t="s">
        <v>4309</v>
      </c>
      <c r="M8" s="227"/>
      <c r="P8" s="227"/>
      <c r="Q8" s="227"/>
    </row>
    <row r="9" spans="1:17" s="226" customFormat="1">
      <c r="A9" s="222">
        <v>5</v>
      </c>
      <c r="B9" s="227" t="s">
        <v>4306</v>
      </c>
      <c r="C9" s="227"/>
      <c r="D9" s="227"/>
      <c r="E9" s="227" t="s">
        <v>4311</v>
      </c>
      <c r="F9" s="228"/>
      <c r="G9" s="228"/>
      <c r="H9" s="228"/>
      <c r="I9" s="228"/>
      <c r="J9" s="229"/>
      <c r="K9" s="227" t="s">
        <v>4308</v>
      </c>
      <c r="L9" s="227" t="s">
        <v>4309</v>
      </c>
      <c r="M9" s="227"/>
      <c r="P9" s="227"/>
      <c r="Q9" s="227"/>
    </row>
    <row r="10" spans="1:17" s="226" customFormat="1">
      <c r="A10" s="222">
        <v>5</v>
      </c>
      <c r="B10" s="227" t="s">
        <v>4306</v>
      </c>
      <c r="C10" s="227"/>
      <c r="D10" s="227"/>
      <c r="E10" s="227"/>
      <c r="F10" s="228" t="s">
        <v>4312</v>
      </c>
      <c r="G10" s="228"/>
      <c r="H10" s="228"/>
      <c r="I10" s="228"/>
      <c r="J10" s="229"/>
      <c r="K10" s="227" t="s">
        <v>4308</v>
      </c>
      <c r="L10" s="227" t="s">
        <v>4309</v>
      </c>
      <c r="M10" s="227"/>
      <c r="P10" s="227"/>
      <c r="Q10" s="227"/>
    </row>
    <row r="11" spans="1:17">
      <c r="A11" s="214">
        <v>6</v>
      </c>
      <c r="B11" s="230" t="s">
        <v>4313</v>
      </c>
      <c r="C11" s="230"/>
      <c r="D11" s="230"/>
      <c r="E11" s="230"/>
      <c r="F11" s="231"/>
      <c r="G11" s="231" t="s">
        <v>4314</v>
      </c>
      <c r="H11" s="231"/>
      <c r="I11" s="231"/>
      <c r="J11" s="232"/>
      <c r="K11" s="233" t="s">
        <v>4315</v>
      </c>
      <c r="L11" s="230" t="s">
        <v>4309</v>
      </c>
      <c r="M11" s="233"/>
      <c r="P11" s="233"/>
      <c r="Q11" s="233"/>
    </row>
    <row r="12" spans="1:17">
      <c r="A12" s="214">
        <v>7</v>
      </c>
      <c r="B12" s="230" t="s">
        <v>4313</v>
      </c>
      <c r="C12" s="230"/>
      <c r="D12" s="230"/>
      <c r="E12" s="230"/>
      <c r="F12" s="231"/>
      <c r="G12" s="231"/>
      <c r="H12" s="231" t="s">
        <v>4316</v>
      </c>
      <c r="I12" s="231"/>
      <c r="J12" s="232" t="s">
        <v>4317</v>
      </c>
      <c r="K12" s="233" t="s">
        <v>4315</v>
      </c>
      <c r="L12" s="230" t="s">
        <v>4309</v>
      </c>
      <c r="M12" s="233"/>
      <c r="P12" s="233"/>
      <c r="Q12" s="233"/>
    </row>
    <row r="13" spans="1:17">
      <c r="A13" s="214">
        <v>7</v>
      </c>
      <c r="B13" s="230" t="s">
        <v>4313</v>
      </c>
      <c r="C13" s="230"/>
      <c r="D13" s="230"/>
      <c r="E13" s="230"/>
      <c r="F13" s="231"/>
      <c r="G13" s="231"/>
      <c r="H13" s="231" t="s">
        <v>4318</v>
      </c>
      <c r="I13" s="231"/>
      <c r="J13" s="232" t="s">
        <v>4319</v>
      </c>
      <c r="K13" s="233" t="s">
        <v>4315</v>
      </c>
      <c r="L13" s="230" t="s">
        <v>4309</v>
      </c>
      <c r="M13" s="233"/>
      <c r="P13" s="233"/>
      <c r="Q13" s="233"/>
    </row>
    <row r="14" spans="1:17">
      <c r="A14" s="214">
        <v>7</v>
      </c>
      <c r="B14" s="230" t="s">
        <v>4313</v>
      </c>
      <c r="C14" s="230"/>
      <c r="D14" s="230"/>
      <c r="E14" s="230"/>
      <c r="F14" s="231"/>
      <c r="G14" s="231"/>
      <c r="H14" s="231" t="s">
        <v>4320</v>
      </c>
      <c r="I14" s="231"/>
      <c r="J14" s="232" t="s">
        <v>4321</v>
      </c>
      <c r="K14" s="233" t="s">
        <v>4315</v>
      </c>
      <c r="L14" s="230" t="s">
        <v>4309</v>
      </c>
      <c r="M14" s="233"/>
      <c r="P14" s="233"/>
      <c r="Q14" s="233"/>
    </row>
    <row r="15" spans="1:17">
      <c r="A15" s="214">
        <v>7</v>
      </c>
      <c r="B15" s="230" t="s">
        <v>4313</v>
      </c>
      <c r="C15" s="230"/>
      <c r="D15" s="230"/>
      <c r="E15" s="230"/>
      <c r="F15" s="231"/>
      <c r="G15" s="231"/>
      <c r="H15" s="231" t="s">
        <v>4322</v>
      </c>
      <c r="I15" s="231"/>
      <c r="J15" s="232" t="s">
        <v>4323</v>
      </c>
      <c r="K15" s="233" t="s">
        <v>4315</v>
      </c>
      <c r="L15" s="230" t="s">
        <v>4309</v>
      </c>
      <c r="M15" s="233"/>
      <c r="P15" s="233"/>
      <c r="Q15" s="233"/>
    </row>
    <row r="16" spans="1:17">
      <c r="A16" s="214">
        <v>6</v>
      </c>
      <c r="B16" s="230" t="s">
        <v>4313</v>
      </c>
      <c r="C16" s="230"/>
      <c r="D16" s="230"/>
      <c r="E16" s="230"/>
      <c r="F16" s="231"/>
      <c r="G16" s="231" t="s">
        <v>4324</v>
      </c>
      <c r="H16" s="231"/>
      <c r="I16" s="231"/>
      <c r="J16" s="232"/>
      <c r="K16" s="233" t="s">
        <v>4315</v>
      </c>
      <c r="L16" s="230" t="s">
        <v>4309</v>
      </c>
      <c r="M16" s="233"/>
      <c r="P16" s="233"/>
      <c r="Q16" s="233"/>
    </row>
    <row r="17" spans="1:17">
      <c r="A17" s="214">
        <v>7</v>
      </c>
      <c r="B17" s="230" t="s">
        <v>4313</v>
      </c>
      <c r="C17" s="230"/>
      <c r="D17" s="230"/>
      <c r="E17" s="230"/>
      <c r="F17" s="231"/>
      <c r="G17" s="231"/>
      <c r="H17" s="231" t="s">
        <v>4324</v>
      </c>
      <c r="I17" s="231"/>
      <c r="J17" s="232" t="s">
        <v>4325</v>
      </c>
      <c r="K17" s="233" t="s">
        <v>4315</v>
      </c>
      <c r="L17" s="230" t="s">
        <v>4309</v>
      </c>
      <c r="M17" s="233"/>
      <c r="P17" s="233"/>
      <c r="Q17" s="233"/>
    </row>
    <row r="18" spans="1:17">
      <c r="A18" s="214">
        <v>6</v>
      </c>
      <c r="B18" s="230" t="s">
        <v>4313</v>
      </c>
      <c r="C18" s="230"/>
      <c r="D18" s="230"/>
      <c r="E18" s="230"/>
      <c r="F18" s="231"/>
      <c r="G18" s="231" t="s">
        <v>4326</v>
      </c>
      <c r="H18" s="231"/>
      <c r="I18" s="231"/>
      <c r="J18" s="232"/>
      <c r="K18" s="233" t="s">
        <v>4315</v>
      </c>
      <c r="L18" s="230" t="s">
        <v>4309</v>
      </c>
      <c r="M18" s="233"/>
      <c r="P18" s="233"/>
      <c r="Q18" s="233"/>
    </row>
    <row r="19" spans="1:17">
      <c r="A19" s="214">
        <v>7</v>
      </c>
      <c r="B19" s="230" t="s">
        <v>4313</v>
      </c>
      <c r="C19" s="230"/>
      <c r="D19" s="230"/>
      <c r="E19" s="230"/>
      <c r="F19" s="231"/>
      <c r="G19" s="231"/>
      <c r="H19" s="231" t="s">
        <v>4327</v>
      </c>
      <c r="I19" s="231"/>
      <c r="J19" s="232" t="s">
        <v>4328</v>
      </c>
      <c r="K19" s="233" t="s">
        <v>4315</v>
      </c>
      <c r="L19" s="230" t="s">
        <v>4309</v>
      </c>
      <c r="M19" s="233" t="s">
        <v>4329</v>
      </c>
      <c r="P19" s="233"/>
      <c r="Q19" s="233"/>
    </row>
    <row r="20" spans="1:17">
      <c r="A20" s="214">
        <v>6</v>
      </c>
      <c r="B20" s="230" t="s">
        <v>4313</v>
      </c>
      <c r="C20" s="230"/>
      <c r="D20" s="230"/>
      <c r="E20" s="230"/>
      <c r="F20" s="231"/>
      <c r="G20" s="231" t="s">
        <v>4330</v>
      </c>
      <c r="H20" s="231"/>
      <c r="I20" s="231"/>
      <c r="J20" s="232"/>
      <c r="K20" s="233" t="s">
        <v>4315</v>
      </c>
      <c r="L20" s="230" t="s">
        <v>4309</v>
      </c>
      <c r="M20" s="233"/>
      <c r="P20" s="233"/>
      <c r="Q20" s="233"/>
    </row>
    <row r="21" spans="1:17">
      <c r="A21" s="214">
        <v>7</v>
      </c>
      <c r="B21" s="230" t="s">
        <v>4313</v>
      </c>
      <c r="C21" s="230"/>
      <c r="D21" s="230"/>
      <c r="E21" s="230"/>
      <c r="F21" s="231"/>
      <c r="G21" s="231"/>
      <c r="H21" s="231" t="s">
        <v>4331</v>
      </c>
      <c r="I21" s="231"/>
      <c r="J21" s="232" t="s">
        <v>4332</v>
      </c>
      <c r="K21" s="233" t="s">
        <v>4315</v>
      </c>
      <c r="L21" s="230" t="s">
        <v>4309</v>
      </c>
      <c r="M21" s="233"/>
      <c r="P21" s="233"/>
      <c r="Q21" s="233"/>
    </row>
    <row r="22" spans="1:17" s="226" customFormat="1">
      <c r="A22" s="222">
        <v>5</v>
      </c>
      <c r="B22" s="227" t="s">
        <v>4333</v>
      </c>
      <c r="C22" s="227"/>
      <c r="D22" s="227"/>
      <c r="E22" s="227"/>
      <c r="F22" s="228" t="s">
        <v>4334</v>
      </c>
      <c r="G22" s="228"/>
      <c r="H22" s="228"/>
      <c r="I22" s="228"/>
      <c r="J22" s="229"/>
      <c r="K22" s="227" t="s">
        <v>4308</v>
      </c>
      <c r="L22" s="227" t="s">
        <v>4335</v>
      </c>
      <c r="M22" s="227"/>
      <c r="P22" s="227"/>
      <c r="Q22" s="227"/>
    </row>
    <row r="23" spans="1:17">
      <c r="A23" s="214">
        <v>6</v>
      </c>
      <c r="B23" s="233" t="s">
        <v>4333</v>
      </c>
      <c r="C23" s="233"/>
      <c r="D23" s="233"/>
      <c r="E23" s="233"/>
      <c r="F23" s="234"/>
      <c r="G23" s="234" t="s">
        <v>4336</v>
      </c>
      <c r="H23" s="234"/>
      <c r="I23" s="234"/>
      <c r="J23" s="235"/>
      <c r="K23" s="233" t="s">
        <v>4315</v>
      </c>
      <c r="L23" s="233" t="s">
        <v>4337</v>
      </c>
      <c r="M23" s="233"/>
      <c r="P23" s="233"/>
      <c r="Q23" s="233"/>
    </row>
    <row r="24" spans="1:17">
      <c r="A24" s="214">
        <v>7</v>
      </c>
      <c r="B24" s="233" t="s">
        <v>4333</v>
      </c>
      <c r="C24" s="233"/>
      <c r="D24" s="233"/>
      <c r="E24" s="233"/>
      <c r="F24" s="234"/>
      <c r="G24" s="234"/>
      <c r="H24" s="234" t="s">
        <v>4338</v>
      </c>
      <c r="I24" s="234"/>
      <c r="J24" s="235" t="s">
        <v>4339</v>
      </c>
      <c r="K24" s="233" t="s">
        <v>4315</v>
      </c>
      <c r="L24" s="233" t="s">
        <v>4337</v>
      </c>
      <c r="M24" s="233"/>
      <c r="P24" s="233"/>
      <c r="Q24" s="233"/>
    </row>
    <row r="25" spans="1:17">
      <c r="A25" s="214">
        <v>7</v>
      </c>
      <c r="B25" s="233" t="s">
        <v>4333</v>
      </c>
      <c r="C25" s="233"/>
      <c r="D25" s="233"/>
      <c r="E25" s="233"/>
      <c r="F25" s="234"/>
      <c r="G25" s="234"/>
      <c r="H25" s="234" t="s">
        <v>4340</v>
      </c>
      <c r="I25" s="234"/>
      <c r="J25" s="235" t="s">
        <v>4341</v>
      </c>
      <c r="K25" s="233" t="s">
        <v>4315</v>
      </c>
      <c r="L25" s="233" t="s">
        <v>4337</v>
      </c>
      <c r="M25" s="233"/>
      <c r="P25" s="233"/>
      <c r="Q25" s="233"/>
    </row>
    <row r="26" spans="1:17">
      <c r="A26" s="214">
        <v>7</v>
      </c>
      <c r="B26" s="233" t="s">
        <v>4333</v>
      </c>
      <c r="C26" s="233"/>
      <c r="D26" s="233"/>
      <c r="E26" s="233"/>
      <c r="F26" s="234"/>
      <c r="G26" s="234"/>
      <c r="H26" s="234" t="s">
        <v>4342</v>
      </c>
      <c r="I26" s="234"/>
      <c r="J26" s="235" t="s">
        <v>4343</v>
      </c>
      <c r="K26" s="233" t="s">
        <v>4315</v>
      </c>
      <c r="L26" s="233" t="s">
        <v>4337</v>
      </c>
      <c r="M26" s="233"/>
      <c r="P26" s="233"/>
      <c r="Q26" s="233"/>
    </row>
    <row r="27" spans="1:17">
      <c r="A27" s="214">
        <v>7</v>
      </c>
      <c r="B27" s="233" t="s">
        <v>4344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4345</v>
      </c>
      <c r="K27" s="233" t="s">
        <v>4315</v>
      </c>
      <c r="L27" s="233" t="s">
        <v>4337</v>
      </c>
      <c r="M27" s="233"/>
      <c r="P27" s="233"/>
      <c r="Q27" s="233"/>
    </row>
    <row r="28" spans="1:17">
      <c r="A28" s="214">
        <v>6</v>
      </c>
      <c r="B28" s="233" t="s">
        <v>4344</v>
      </c>
      <c r="C28" s="233"/>
      <c r="D28" s="233"/>
      <c r="E28" s="233"/>
      <c r="F28" s="234"/>
      <c r="G28" s="234" t="s">
        <v>4346</v>
      </c>
      <c r="H28" s="234"/>
      <c r="I28" s="234"/>
      <c r="J28" s="235"/>
      <c r="K28" s="233" t="s">
        <v>4315</v>
      </c>
      <c r="L28" s="233" t="s">
        <v>4347</v>
      </c>
      <c r="M28" s="233"/>
      <c r="P28" s="233"/>
      <c r="Q28" s="233"/>
    </row>
    <row r="29" spans="1:17">
      <c r="A29" s="214">
        <v>7</v>
      </c>
      <c r="B29" s="233" t="s">
        <v>4344</v>
      </c>
      <c r="C29" s="233"/>
      <c r="D29" s="233"/>
      <c r="E29" s="233"/>
      <c r="F29" s="234"/>
      <c r="G29" s="234"/>
      <c r="H29" s="234" t="s">
        <v>4348</v>
      </c>
      <c r="I29" s="234"/>
      <c r="J29" s="235" t="s">
        <v>4349</v>
      </c>
      <c r="K29" s="233" t="s">
        <v>4315</v>
      </c>
      <c r="L29" s="233" t="s">
        <v>4347</v>
      </c>
      <c r="M29" s="233"/>
      <c r="P29" s="233"/>
      <c r="Q29" s="233"/>
    </row>
    <row r="30" spans="1:17">
      <c r="A30" s="214">
        <v>7</v>
      </c>
      <c r="B30" s="233" t="s">
        <v>4344</v>
      </c>
      <c r="C30" s="233"/>
      <c r="D30" s="233"/>
      <c r="E30" s="233"/>
      <c r="F30" s="234"/>
      <c r="G30" s="234"/>
      <c r="H30" s="234" t="s">
        <v>4350</v>
      </c>
      <c r="I30" s="234"/>
      <c r="J30" s="235" t="s">
        <v>4351</v>
      </c>
      <c r="K30" s="233" t="s">
        <v>4315</v>
      </c>
      <c r="L30" s="233" t="s">
        <v>4347</v>
      </c>
      <c r="M30" s="233"/>
      <c r="P30" s="233"/>
      <c r="Q30" s="233"/>
    </row>
    <row r="31" spans="1:17">
      <c r="A31" s="214">
        <v>7</v>
      </c>
      <c r="B31" s="233" t="s">
        <v>4344</v>
      </c>
      <c r="C31" s="233"/>
      <c r="D31" s="233"/>
      <c r="E31" s="233"/>
      <c r="F31" s="234"/>
      <c r="G31" s="234"/>
      <c r="H31" s="234" t="s">
        <v>4352</v>
      </c>
      <c r="I31" s="234"/>
      <c r="J31" s="235" t="s">
        <v>4353</v>
      </c>
      <c r="K31" s="233" t="s">
        <v>4315</v>
      </c>
      <c r="L31" s="233" t="s">
        <v>4347</v>
      </c>
      <c r="M31" s="233"/>
      <c r="P31" s="233"/>
      <c r="Q31" s="233"/>
    </row>
    <row r="32" spans="1:17">
      <c r="A32" s="214">
        <v>7</v>
      </c>
      <c r="B32" s="233" t="s">
        <v>4344</v>
      </c>
      <c r="C32" s="233"/>
      <c r="D32" s="233"/>
      <c r="E32" s="233"/>
      <c r="F32" s="234"/>
      <c r="G32" s="234"/>
      <c r="H32" s="234" t="s">
        <v>4342</v>
      </c>
      <c r="I32" s="234"/>
      <c r="J32" s="235" t="s">
        <v>4354</v>
      </c>
      <c r="K32" s="233" t="s">
        <v>4315</v>
      </c>
      <c r="L32" s="233" t="s">
        <v>4347</v>
      </c>
      <c r="M32" s="233"/>
      <c r="P32" s="233"/>
      <c r="Q32" s="233"/>
    </row>
    <row r="33" spans="1:17">
      <c r="A33" s="214">
        <v>7</v>
      </c>
      <c r="B33" s="233" t="s">
        <v>4344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4355</v>
      </c>
      <c r="K33" s="233" t="s">
        <v>4315</v>
      </c>
      <c r="L33" s="233" t="s">
        <v>4347</v>
      </c>
      <c r="M33" s="233"/>
      <c r="P33" s="233"/>
      <c r="Q33" s="233"/>
    </row>
    <row r="34" spans="1:17" s="226" customFormat="1">
      <c r="A34" s="222">
        <v>5</v>
      </c>
      <c r="B34" s="227" t="s">
        <v>4313</v>
      </c>
      <c r="C34" s="227"/>
      <c r="D34" s="227"/>
      <c r="E34" s="227"/>
      <c r="F34" s="228" t="s">
        <v>4356</v>
      </c>
      <c r="G34" s="228"/>
      <c r="H34" s="228"/>
      <c r="I34" s="228"/>
      <c r="J34" s="229"/>
      <c r="K34" s="227" t="s">
        <v>4308</v>
      </c>
      <c r="L34" s="227" t="s">
        <v>4309</v>
      </c>
      <c r="M34" s="227"/>
      <c r="P34" s="227"/>
      <c r="Q34" s="227"/>
    </row>
    <row r="35" spans="1:17">
      <c r="A35" s="214">
        <v>6</v>
      </c>
      <c r="B35" s="233" t="s">
        <v>4313</v>
      </c>
      <c r="C35" s="230"/>
      <c r="D35" s="230"/>
      <c r="E35" s="230"/>
      <c r="F35" s="231"/>
      <c r="G35" s="231" t="s">
        <v>4357</v>
      </c>
      <c r="H35" s="231"/>
      <c r="I35" s="231"/>
      <c r="J35" s="232"/>
      <c r="K35" s="233" t="s">
        <v>4358</v>
      </c>
      <c r="L35" s="233" t="s">
        <v>4309</v>
      </c>
      <c r="M35" s="233"/>
      <c r="P35" s="233"/>
      <c r="Q35" s="233"/>
    </row>
    <row r="36" spans="1:17">
      <c r="A36" s="214">
        <v>7</v>
      </c>
      <c r="B36" s="233" t="s">
        <v>4313</v>
      </c>
      <c r="C36" s="230"/>
      <c r="D36" s="230"/>
      <c r="E36" s="230"/>
      <c r="F36" s="231"/>
      <c r="G36" s="231"/>
      <c r="H36" s="231" t="s">
        <v>4359</v>
      </c>
      <c r="I36" s="231"/>
      <c r="J36" s="232" t="s">
        <v>4360</v>
      </c>
      <c r="K36" s="233" t="s">
        <v>4358</v>
      </c>
      <c r="L36" s="233" t="s">
        <v>4309</v>
      </c>
      <c r="M36" s="233"/>
      <c r="P36" s="233"/>
      <c r="Q36" s="233"/>
    </row>
    <row r="37" spans="1:17">
      <c r="A37" s="214">
        <v>7</v>
      </c>
      <c r="B37" s="233" t="s">
        <v>4313</v>
      </c>
      <c r="C37" s="230"/>
      <c r="D37" s="230"/>
      <c r="E37" s="230"/>
      <c r="F37" s="231"/>
      <c r="G37" s="231"/>
      <c r="H37" s="231" t="s">
        <v>4361</v>
      </c>
      <c r="I37" s="231"/>
      <c r="J37" s="232" t="s">
        <v>4362</v>
      </c>
      <c r="K37" s="233" t="s">
        <v>4358</v>
      </c>
      <c r="L37" s="233" t="s">
        <v>4309</v>
      </c>
      <c r="M37" s="233"/>
      <c r="P37" s="233"/>
      <c r="Q37" s="233"/>
    </row>
    <row r="38" spans="1:17">
      <c r="A38" s="214">
        <v>7</v>
      </c>
      <c r="B38" s="233" t="s">
        <v>4313</v>
      </c>
      <c r="C38" s="230"/>
      <c r="D38" s="230"/>
      <c r="E38" s="230"/>
      <c r="F38" s="231"/>
      <c r="G38" s="231"/>
      <c r="H38" s="231" t="s">
        <v>4363</v>
      </c>
      <c r="I38" s="231"/>
      <c r="J38" s="232" t="s">
        <v>4362</v>
      </c>
      <c r="K38" s="233" t="s">
        <v>4358</v>
      </c>
      <c r="L38" s="233" t="s">
        <v>4309</v>
      </c>
      <c r="M38" s="233"/>
      <c r="P38" s="233"/>
      <c r="Q38" s="233"/>
    </row>
    <row r="39" spans="1:17">
      <c r="A39" s="214">
        <v>6</v>
      </c>
      <c r="B39" s="233" t="s">
        <v>4313</v>
      </c>
      <c r="C39" s="230"/>
      <c r="D39" s="230"/>
      <c r="E39" s="230"/>
      <c r="F39" s="231"/>
      <c r="G39" s="231" t="s">
        <v>4364</v>
      </c>
      <c r="H39" s="231"/>
      <c r="I39" s="231"/>
      <c r="J39" s="232"/>
      <c r="K39" s="230" t="s">
        <v>4315</v>
      </c>
      <c r="L39" s="230" t="s">
        <v>4309</v>
      </c>
      <c r="M39" s="233"/>
      <c r="P39" s="233"/>
      <c r="Q39" s="233"/>
    </row>
    <row r="40" spans="1:17">
      <c r="A40" s="214">
        <v>7</v>
      </c>
      <c r="B40" s="233" t="s">
        <v>4313</v>
      </c>
      <c r="C40" s="230"/>
      <c r="D40" s="230"/>
      <c r="E40" s="230"/>
      <c r="F40" s="231"/>
      <c r="G40" s="231"/>
      <c r="H40" s="231" t="s">
        <v>4365</v>
      </c>
      <c r="I40" s="231"/>
      <c r="J40" s="232" t="s">
        <v>4366</v>
      </c>
      <c r="K40" s="230" t="s">
        <v>4315</v>
      </c>
      <c r="L40" s="230" t="s">
        <v>4309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4367</v>
      </c>
      <c r="G41" s="228"/>
      <c r="H41" s="228"/>
      <c r="I41" s="228"/>
      <c r="J41" s="229"/>
      <c r="K41" s="227" t="s">
        <v>4308</v>
      </c>
      <c r="L41" s="227" t="s">
        <v>4368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4369</v>
      </c>
      <c r="H42" s="234"/>
      <c r="I42" s="234"/>
      <c r="J42" s="235"/>
      <c r="K42" s="233" t="s">
        <v>4370</v>
      </c>
      <c r="L42" s="233" t="s">
        <v>4368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4371</v>
      </c>
      <c r="I43" s="234"/>
      <c r="J43" s="235" t="s">
        <v>4372</v>
      </c>
      <c r="K43" s="233" t="s">
        <v>4370</v>
      </c>
      <c r="L43" s="233" t="s">
        <v>4368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4373</v>
      </c>
      <c r="I44" s="234"/>
      <c r="J44" s="235" t="s">
        <v>4374</v>
      </c>
      <c r="K44" s="233" t="s">
        <v>4370</v>
      </c>
      <c r="L44" s="233" t="s">
        <v>4368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4375</v>
      </c>
      <c r="I45" s="234"/>
      <c r="J45" s="235" t="s">
        <v>4376</v>
      </c>
      <c r="K45" s="233" t="s">
        <v>4370</v>
      </c>
      <c r="L45" s="233" t="s">
        <v>4368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4377</v>
      </c>
      <c r="I46" s="234"/>
      <c r="J46" s="235" t="s">
        <v>4378</v>
      </c>
      <c r="K46" s="233" t="s">
        <v>4370</v>
      </c>
      <c r="L46" s="233" t="s">
        <v>4368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4379</v>
      </c>
      <c r="I47" s="234"/>
      <c r="J47" s="235" t="s">
        <v>4380</v>
      </c>
      <c r="K47" s="233" t="s">
        <v>4381</v>
      </c>
      <c r="L47" s="233" t="s">
        <v>4368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4382</v>
      </c>
      <c r="H48" s="234"/>
      <c r="I48" s="234"/>
      <c r="J48" s="235"/>
      <c r="K48" s="233" t="s">
        <v>4370</v>
      </c>
      <c r="L48" s="233" t="s">
        <v>4368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4382</v>
      </c>
      <c r="I49" s="234"/>
      <c r="J49" s="235" t="s">
        <v>4383</v>
      </c>
      <c r="K49" s="233" t="s">
        <v>4370</v>
      </c>
      <c r="L49" s="233" t="s">
        <v>4368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4384</v>
      </c>
      <c r="H50" s="234"/>
      <c r="I50" s="234"/>
      <c r="J50" s="235"/>
      <c r="K50" s="233" t="s">
        <v>4370</v>
      </c>
      <c r="L50" s="233" t="s">
        <v>4368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4385</v>
      </c>
      <c r="I51" s="234"/>
      <c r="J51" s="235" t="s">
        <v>4386</v>
      </c>
      <c r="K51" s="233" t="s">
        <v>4370</v>
      </c>
      <c r="L51" s="233" t="s">
        <v>4368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4387</v>
      </c>
      <c r="I52" s="234"/>
      <c r="J52" s="235" t="s">
        <v>4388</v>
      </c>
      <c r="K52" s="233" t="s">
        <v>4370</v>
      </c>
      <c r="L52" s="233" t="s">
        <v>4368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4389</v>
      </c>
      <c r="I53" s="234"/>
      <c r="J53" s="235" t="s">
        <v>4390</v>
      </c>
      <c r="K53" s="233" t="s">
        <v>4370</v>
      </c>
      <c r="L53" s="233" t="s">
        <v>4368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4391</v>
      </c>
      <c r="H54" s="234"/>
      <c r="I54" s="234"/>
      <c r="J54" s="235"/>
      <c r="K54" s="233" t="s">
        <v>4315</v>
      </c>
      <c r="L54" s="233" t="s">
        <v>4368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4392</v>
      </c>
      <c r="I55" s="234"/>
      <c r="J55" s="235" t="s">
        <v>4393</v>
      </c>
      <c r="K55" s="233" t="s">
        <v>4315</v>
      </c>
      <c r="L55" s="233" t="s">
        <v>4368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4394</v>
      </c>
      <c r="I56" s="234"/>
      <c r="J56" s="235" t="s">
        <v>4395</v>
      </c>
      <c r="K56" s="233" t="s">
        <v>4315</v>
      </c>
      <c r="L56" s="233" t="s">
        <v>4368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4396</v>
      </c>
      <c r="I57" s="234"/>
      <c r="J57" s="235" t="s">
        <v>4397</v>
      </c>
      <c r="K57" s="233" t="s">
        <v>4315</v>
      </c>
      <c r="L57" s="233" t="s">
        <v>4368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4398</v>
      </c>
      <c r="I58" s="234"/>
      <c r="J58" s="235" t="s">
        <v>4399</v>
      </c>
      <c r="K58" s="233" t="s">
        <v>4315</v>
      </c>
      <c r="L58" s="233" t="s">
        <v>4368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4400</v>
      </c>
      <c r="I59" s="234"/>
      <c r="J59" s="235" t="s">
        <v>4401</v>
      </c>
      <c r="K59" s="233" t="s">
        <v>4315</v>
      </c>
      <c r="L59" s="233" t="s">
        <v>4368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4402</v>
      </c>
      <c r="I60" s="234"/>
      <c r="J60" s="235" t="s">
        <v>4403</v>
      </c>
      <c r="K60" s="233" t="s">
        <v>4315</v>
      </c>
      <c r="L60" s="233" t="s">
        <v>4368</v>
      </c>
      <c r="M60" s="233"/>
      <c r="P60" s="233"/>
      <c r="Q60" s="233"/>
    </row>
    <row r="61" spans="1:17" s="226" customFormat="1">
      <c r="A61" s="222">
        <v>5</v>
      </c>
      <c r="B61" s="227" t="s">
        <v>4404</v>
      </c>
      <c r="C61" s="227"/>
      <c r="D61" s="227"/>
      <c r="E61" s="227"/>
      <c r="F61" s="228" t="s">
        <v>4405</v>
      </c>
      <c r="G61" s="228"/>
      <c r="H61" s="228"/>
      <c r="I61" s="228"/>
      <c r="J61" s="229"/>
      <c r="K61" s="227" t="s">
        <v>4308</v>
      </c>
      <c r="L61" s="227" t="s">
        <v>4406</v>
      </c>
      <c r="M61" s="227"/>
      <c r="P61" s="227"/>
      <c r="Q61" s="227"/>
    </row>
    <row r="62" spans="1:17">
      <c r="A62" s="214">
        <v>6</v>
      </c>
      <c r="B62" s="233" t="s">
        <v>4404</v>
      </c>
      <c r="C62" s="233"/>
      <c r="D62" s="233"/>
      <c r="E62" s="233"/>
      <c r="F62" s="234"/>
      <c r="G62" s="234" t="s">
        <v>4407</v>
      </c>
      <c r="H62" s="234"/>
      <c r="I62" s="234"/>
      <c r="J62" s="235"/>
      <c r="K62" s="233" t="s">
        <v>4370</v>
      </c>
      <c r="L62" s="233" t="s">
        <v>4406</v>
      </c>
      <c r="M62" s="233"/>
      <c r="P62" s="233"/>
      <c r="Q62" s="233"/>
    </row>
    <row r="63" spans="1:17">
      <c r="A63" s="214">
        <v>7</v>
      </c>
      <c r="B63" s="233" t="s">
        <v>4404</v>
      </c>
      <c r="C63" s="233"/>
      <c r="D63" s="233"/>
      <c r="E63" s="233"/>
      <c r="F63" s="234"/>
      <c r="G63" s="234"/>
      <c r="H63" s="234" t="s">
        <v>4408</v>
      </c>
      <c r="I63" s="234"/>
      <c r="J63" s="235" t="s">
        <v>4409</v>
      </c>
      <c r="K63" s="233" t="s">
        <v>4370</v>
      </c>
      <c r="L63" s="233" t="s">
        <v>4406</v>
      </c>
      <c r="M63" s="233"/>
      <c r="P63" s="233"/>
      <c r="Q63" s="233"/>
    </row>
    <row r="64" spans="1:17">
      <c r="A64" s="214">
        <v>7</v>
      </c>
      <c r="B64" s="233" t="s">
        <v>4404</v>
      </c>
      <c r="C64" s="233"/>
      <c r="D64" s="233"/>
      <c r="E64" s="233"/>
      <c r="F64" s="234"/>
      <c r="G64" s="234"/>
      <c r="H64" s="234" t="s">
        <v>4410</v>
      </c>
      <c r="I64" s="234"/>
      <c r="J64" s="235" t="s">
        <v>4411</v>
      </c>
      <c r="K64" s="233" t="s">
        <v>4370</v>
      </c>
      <c r="L64" s="233" t="s">
        <v>4406</v>
      </c>
      <c r="M64" s="233"/>
      <c r="P64" s="233"/>
      <c r="Q64" s="233"/>
    </row>
    <row r="65" spans="1:17">
      <c r="A65" s="214">
        <v>7</v>
      </c>
      <c r="B65" s="233" t="s">
        <v>4404</v>
      </c>
      <c r="C65" s="233"/>
      <c r="D65" s="233"/>
      <c r="E65" s="233"/>
      <c r="F65" s="234"/>
      <c r="G65" s="234"/>
      <c r="H65" s="234" t="s">
        <v>4382</v>
      </c>
      <c r="I65" s="234"/>
      <c r="J65" s="235" t="s">
        <v>4412</v>
      </c>
      <c r="K65" s="233" t="s">
        <v>4370</v>
      </c>
      <c r="L65" s="233" t="s">
        <v>4406</v>
      </c>
      <c r="M65" s="233"/>
      <c r="P65" s="233"/>
      <c r="Q65" s="233"/>
    </row>
    <row r="66" spans="1:17">
      <c r="A66" s="214">
        <v>7</v>
      </c>
      <c r="B66" s="233" t="s">
        <v>4404</v>
      </c>
      <c r="C66" s="233"/>
      <c r="D66" s="233"/>
      <c r="E66" s="233"/>
      <c r="F66" s="234"/>
      <c r="G66" s="234"/>
      <c r="H66" s="234" t="s">
        <v>4413</v>
      </c>
      <c r="I66" s="234"/>
      <c r="J66" s="235" t="s">
        <v>4414</v>
      </c>
      <c r="K66" s="233" t="s">
        <v>4415</v>
      </c>
      <c r="L66" s="233" t="s">
        <v>4406</v>
      </c>
      <c r="M66" s="233"/>
      <c r="P66" s="233"/>
      <c r="Q66" s="233"/>
    </row>
    <row r="67" spans="1:17">
      <c r="A67" s="214">
        <v>6</v>
      </c>
      <c r="B67" s="233" t="s">
        <v>4404</v>
      </c>
      <c r="C67" s="233"/>
      <c r="D67" s="233"/>
      <c r="E67" s="233"/>
      <c r="F67" s="234"/>
      <c r="G67" s="234" t="s">
        <v>4384</v>
      </c>
      <c r="H67" s="234"/>
      <c r="I67" s="234"/>
      <c r="J67" s="235"/>
      <c r="K67" s="233" t="s">
        <v>4370</v>
      </c>
      <c r="L67" s="233" t="s">
        <v>4406</v>
      </c>
      <c r="M67" s="233"/>
      <c r="P67" s="233"/>
      <c r="Q67" s="233"/>
    </row>
    <row r="68" spans="1:17">
      <c r="A68" s="214">
        <v>7</v>
      </c>
      <c r="B68" s="233" t="s">
        <v>4404</v>
      </c>
      <c r="C68" s="233"/>
      <c r="D68" s="233"/>
      <c r="E68" s="233"/>
      <c r="F68" s="234"/>
      <c r="G68" s="234"/>
      <c r="H68" s="234" t="s">
        <v>4384</v>
      </c>
      <c r="I68" s="234"/>
      <c r="J68" s="235" t="s">
        <v>4416</v>
      </c>
      <c r="K68" s="233" t="s">
        <v>4370</v>
      </c>
      <c r="L68" s="233" t="s">
        <v>4406</v>
      </c>
      <c r="M68" s="233"/>
      <c r="P68" s="233"/>
      <c r="Q68" s="233"/>
    </row>
    <row r="69" spans="1:17">
      <c r="A69" s="214">
        <v>6</v>
      </c>
      <c r="B69" s="233" t="s">
        <v>4404</v>
      </c>
      <c r="C69" s="233"/>
      <c r="D69" s="233"/>
      <c r="E69" s="233"/>
      <c r="F69" s="234"/>
      <c r="G69" s="234" t="s">
        <v>4417</v>
      </c>
      <c r="H69" s="234"/>
      <c r="I69" s="234"/>
      <c r="J69" s="235"/>
      <c r="K69" s="233" t="s">
        <v>4415</v>
      </c>
      <c r="L69" s="233" t="s">
        <v>4406</v>
      </c>
      <c r="M69" s="233"/>
      <c r="P69" s="233"/>
      <c r="Q69" s="233"/>
    </row>
    <row r="70" spans="1:17">
      <c r="A70" s="214">
        <v>7</v>
      </c>
      <c r="B70" s="233" t="s">
        <v>4404</v>
      </c>
      <c r="C70" s="233"/>
      <c r="D70" s="233"/>
      <c r="E70" s="233"/>
      <c r="F70" s="234"/>
      <c r="G70" s="234"/>
      <c r="H70" s="234" t="s">
        <v>4418</v>
      </c>
      <c r="I70" s="234"/>
      <c r="J70" s="235" t="s">
        <v>4419</v>
      </c>
      <c r="K70" s="233" t="s">
        <v>4415</v>
      </c>
      <c r="L70" s="233" t="s">
        <v>4406</v>
      </c>
      <c r="M70" s="233"/>
      <c r="P70" s="233"/>
      <c r="Q70" s="233"/>
    </row>
    <row r="71" spans="1:17">
      <c r="A71" s="214">
        <v>7</v>
      </c>
      <c r="B71" s="233" t="s">
        <v>4404</v>
      </c>
      <c r="C71" s="233"/>
      <c r="D71" s="233"/>
      <c r="E71" s="233"/>
      <c r="F71" s="234"/>
      <c r="G71" s="234"/>
      <c r="H71" s="234" t="s">
        <v>4420</v>
      </c>
      <c r="I71" s="234"/>
      <c r="J71" s="235" t="s">
        <v>4421</v>
      </c>
      <c r="K71" s="233" t="s">
        <v>4415</v>
      </c>
      <c r="L71" s="233" t="s">
        <v>4406</v>
      </c>
      <c r="M71" s="233"/>
      <c r="P71" s="233"/>
      <c r="Q71" s="233"/>
    </row>
    <row r="72" spans="1:17">
      <c r="A72" s="214">
        <v>7</v>
      </c>
      <c r="B72" s="233" t="s">
        <v>4404</v>
      </c>
      <c r="C72" s="233"/>
      <c r="D72" s="233"/>
      <c r="E72" s="233"/>
      <c r="F72" s="234"/>
      <c r="G72" s="234"/>
      <c r="H72" s="234" t="s">
        <v>4422</v>
      </c>
      <c r="I72" s="234"/>
      <c r="J72" s="235" t="s">
        <v>4423</v>
      </c>
      <c r="K72" s="233" t="s">
        <v>4415</v>
      </c>
      <c r="L72" s="233" t="s">
        <v>4406</v>
      </c>
      <c r="M72" s="233"/>
      <c r="P72" s="233"/>
      <c r="Q72" s="233"/>
    </row>
    <row r="73" spans="1:17">
      <c r="A73" s="214">
        <v>7</v>
      </c>
      <c r="B73" s="233" t="s">
        <v>4404</v>
      </c>
      <c r="C73" s="233"/>
      <c r="D73" s="233"/>
      <c r="E73" s="233"/>
      <c r="F73" s="234"/>
      <c r="G73" s="234"/>
      <c r="H73" s="234" t="s">
        <v>4424</v>
      </c>
      <c r="I73" s="234"/>
      <c r="J73" s="235" t="s">
        <v>4425</v>
      </c>
      <c r="K73" s="233" t="s">
        <v>4415</v>
      </c>
      <c r="L73" s="233" t="s">
        <v>4406</v>
      </c>
      <c r="M73" s="233"/>
      <c r="P73" s="233"/>
      <c r="Q73" s="233"/>
    </row>
    <row r="74" spans="1:17">
      <c r="A74" s="214">
        <v>7</v>
      </c>
      <c r="B74" s="233" t="s">
        <v>4404</v>
      </c>
      <c r="C74" s="233"/>
      <c r="D74" s="233"/>
      <c r="E74" s="233"/>
      <c r="F74" s="234"/>
      <c r="G74" s="234"/>
      <c r="H74" s="234" t="s">
        <v>4426</v>
      </c>
      <c r="I74" s="234"/>
      <c r="J74" s="235" t="s">
        <v>4427</v>
      </c>
      <c r="K74" s="233" t="s">
        <v>4415</v>
      </c>
      <c r="L74" s="233" t="s">
        <v>4406</v>
      </c>
      <c r="M74" s="233"/>
      <c r="P74" s="233"/>
      <c r="Q74" s="233"/>
    </row>
    <row r="75" spans="1:17">
      <c r="A75" s="214">
        <v>7</v>
      </c>
      <c r="B75" s="233" t="s">
        <v>4404</v>
      </c>
      <c r="C75" s="233"/>
      <c r="D75" s="233"/>
      <c r="E75" s="233"/>
      <c r="F75" s="234"/>
      <c r="G75" s="234"/>
      <c r="H75" s="234" t="s">
        <v>4428</v>
      </c>
      <c r="I75" s="234"/>
      <c r="J75" s="235" t="s">
        <v>4429</v>
      </c>
      <c r="K75" s="233" t="s">
        <v>4415</v>
      </c>
      <c r="L75" s="233" t="s">
        <v>4406</v>
      </c>
      <c r="M75" s="233"/>
      <c r="P75" s="233"/>
      <c r="Q75" s="233"/>
    </row>
    <row r="76" spans="1:17">
      <c r="A76" s="214">
        <v>7</v>
      </c>
      <c r="B76" s="233" t="s">
        <v>4404</v>
      </c>
      <c r="C76" s="233"/>
      <c r="D76" s="233"/>
      <c r="E76" s="233"/>
      <c r="F76" s="234"/>
      <c r="G76" s="234"/>
      <c r="H76" s="234" t="s">
        <v>4430</v>
      </c>
      <c r="I76" s="234"/>
      <c r="J76" s="235" t="s">
        <v>4431</v>
      </c>
      <c r="K76" s="233" t="s">
        <v>4415</v>
      </c>
      <c r="L76" s="233" t="s">
        <v>4406</v>
      </c>
      <c r="M76" s="233"/>
      <c r="P76" s="233"/>
      <c r="Q76" s="233"/>
    </row>
    <row r="77" spans="1:17">
      <c r="A77" s="214">
        <v>7</v>
      </c>
      <c r="B77" s="233" t="s">
        <v>4404</v>
      </c>
      <c r="C77" s="233"/>
      <c r="D77" s="233"/>
      <c r="E77" s="233"/>
      <c r="F77" s="234"/>
      <c r="G77" s="234"/>
      <c r="H77" s="234" t="s">
        <v>4432</v>
      </c>
      <c r="I77" s="234"/>
      <c r="J77" s="235" t="s">
        <v>4433</v>
      </c>
      <c r="K77" s="233" t="s">
        <v>4415</v>
      </c>
      <c r="L77" s="233" t="s">
        <v>4406</v>
      </c>
      <c r="M77" s="233"/>
      <c r="P77" s="233"/>
      <c r="Q77" s="233"/>
    </row>
    <row r="78" spans="1:17">
      <c r="A78" s="214">
        <v>7</v>
      </c>
      <c r="B78" s="233" t="s">
        <v>4404</v>
      </c>
      <c r="C78" s="233"/>
      <c r="D78" s="233"/>
      <c r="E78" s="233"/>
      <c r="F78" s="234"/>
      <c r="G78" s="234"/>
      <c r="H78" s="234" t="s">
        <v>4434</v>
      </c>
      <c r="I78" s="234"/>
      <c r="J78" s="235" t="s">
        <v>4435</v>
      </c>
      <c r="K78" s="233" t="s">
        <v>4415</v>
      </c>
      <c r="L78" s="233" t="s">
        <v>4406</v>
      </c>
      <c r="M78" s="233"/>
      <c r="P78" s="233"/>
      <c r="Q78" s="233"/>
    </row>
    <row r="79" spans="1:17">
      <c r="A79" s="214">
        <v>7</v>
      </c>
      <c r="B79" s="233" t="s">
        <v>4404</v>
      </c>
      <c r="C79" s="233"/>
      <c r="D79" s="233"/>
      <c r="E79" s="233"/>
      <c r="F79" s="234"/>
      <c r="G79" s="234"/>
      <c r="H79" s="234" t="s">
        <v>4436</v>
      </c>
      <c r="I79" s="234"/>
      <c r="J79" s="235" t="s">
        <v>4437</v>
      </c>
      <c r="K79" s="233" t="s">
        <v>4358</v>
      </c>
      <c r="L79" s="233" t="s">
        <v>4406</v>
      </c>
      <c r="M79" s="233"/>
      <c r="P79" s="233"/>
      <c r="Q79" s="233"/>
    </row>
    <row r="80" spans="1:17" s="226" customFormat="1">
      <c r="A80" s="222">
        <v>5</v>
      </c>
      <c r="B80" s="227" t="s">
        <v>4438</v>
      </c>
      <c r="C80" s="227"/>
      <c r="D80" s="227"/>
      <c r="E80" s="227"/>
      <c r="F80" s="228" t="s">
        <v>4439</v>
      </c>
      <c r="G80" s="228"/>
      <c r="H80" s="228"/>
      <c r="I80" s="228"/>
      <c r="J80" s="229"/>
      <c r="K80" s="227" t="s">
        <v>4308</v>
      </c>
      <c r="L80" s="227" t="s">
        <v>4440</v>
      </c>
      <c r="M80" s="227" t="s">
        <v>4441</v>
      </c>
      <c r="P80" s="227"/>
      <c r="Q80" s="227"/>
    </row>
    <row r="81" spans="1:17">
      <c r="A81" s="214">
        <v>6</v>
      </c>
      <c r="B81" s="233" t="s">
        <v>4438</v>
      </c>
      <c r="C81" s="233"/>
      <c r="D81" s="233"/>
      <c r="E81" s="233"/>
      <c r="F81" s="234"/>
      <c r="G81" s="234" t="s">
        <v>4442</v>
      </c>
      <c r="H81" s="234"/>
      <c r="I81" s="234"/>
      <c r="J81" s="235"/>
      <c r="K81" s="233" t="s">
        <v>4381</v>
      </c>
      <c r="L81" s="233" t="s">
        <v>4440</v>
      </c>
      <c r="M81" s="233" t="s">
        <v>4443</v>
      </c>
      <c r="P81" s="233"/>
      <c r="Q81" s="233"/>
    </row>
    <row r="82" spans="1:17">
      <c r="A82" s="214">
        <v>7</v>
      </c>
      <c r="B82" s="233" t="s">
        <v>4438</v>
      </c>
      <c r="C82" s="233"/>
      <c r="D82" s="233"/>
      <c r="E82" s="233"/>
      <c r="F82" s="234"/>
      <c r="G82" s="234"/>
      <c r="H82" s="234" t="s">
        <v>4444</v>
      </c>
      <c r="I82" s="234"/>
      <c r="J82" s="235" t="s">
        <v>4445</v>
      </c>
      <c r="K82" s="233" t="s">
        <v>4381</v>
      </c>
      <c r="L82" s="233" t="s">
        <v>4440</v>
      </c>
      <c r="M82" s="233"/>
      <c r="P82" s="233"/>
      <c r="Q82" s="233"/>
    </row>
    <row r="83" spans="1:17">
      <c r="A83" s="214">
        <v>7</v>
      </c>
      <c r="B83" s="233" t="s">
        <v>4438</v>
      </c>
      <c r="C83" s="233"/>
      <c r="D83" s="233"/>
      <c r="E83" s="233"/>
      <c r="F83" s="234"/>
      <c r="G83" s="234"/>
      <c r="H83" s="234" t="s">
        <v>4446</v>
      </c>
      <c r="I83" s="234"/>
      <c r="J83" s="235" t="s">
        <v>4447</v>
      </c>
      <c r="K83" s="233" t="s">
        <v>4381</v>
      </c>
      <c r="L83" s="233" t="s">
        <v>4440</v>
      </c>
      <c r="M83" s="233"/>
      <c r="P83" s="233"/>
      <c r="Q83" s="233"/>
    </row>
    <row r="84" spans="1:17">
      <c r="A84" s="214">
        <v>7</v>
      </c>
      <c r="B84" s="233" t="s">
        <v>4438</v>
      </c>
      <c r="C84" s="233"/>
      <c r="D84" s="233"/>
      <c r="E84" s="233"/>
      <c r="F84" s="234"/>
      <c r="G84" s="234"/>
      <c r="H84" s="234" t="s">
        <v>4448</v>
      </c>
      <c r="I84" s="234"/>
      <c r="J84" s="235" t="s">
        <v>4449</v>
      </c>
      <c r="K84" s="233" t="s">
        <v>4381</v>
      </c>
      <c r="L84" s="233" t="s">
        <v>4440</v>
      </c>
      <c r="M84" s="233"/>
      <c r="P84" s="233"/>
      <c r="Q84" s="233"/>
    </row>
    <row r="85" spans="1:17">
      <c r="A85" s="214">
        <v>7</v>
      </c>
      <c r="B85" s="233" t="s">
        <v>4438</v>
      </c>
      <c r="C85" s="233"/>
      <c r="D85" s="233"/>
      <c r="E85" s="233"/>
      <c r="F85" s="234"/>
      <c r="G85" s="234"/>
      <c r="H85" s="234" t="s">
        <v>4450</v>
      </c>
      <c r="I85" s="234"/>
      <c r="J85" s="235" t="s">
        <v>4451</v>
      </c>
      <c r="K85" s="233" t="s">
        <v>4381</v>
      </c>
      <c r="L85" s="233" t="s">
        <v>4440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4452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4453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4438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4454</v>
      </c>
      <c r="K88" s="233" t="s">
        <v>4381</v>
      </c>
      <c r="L88" s="233" t="s">
        <v>4440</v>
      </c>
      <c r="M88" s="233"/>
      <c r="P88" s="233"/>
      <c r="Q88" s="233"/>
    </row>
    <row r="89" spans="1:17">
      <c r="A89" s="214">
        <v>7</v>
      </c>
      <c r="B89" s="233" t="s">
        <v>4438</v>
      </c>
      <c r="C89" s="233"/>
      <c r="D89" s="233"/>
      <c r="E89" s="233"/>
      <c r="F89" s="234"/>
      <c r="G89" s="234"/>
      <c r="H89" s="234" t="s">
        <v>4455</v>
      </c>
      <c r="I89" s="234"/>
      <c r="J89" s="235" t="s">
        <v>4456</v>
      </c>
      <c r="K89" s="233" t="s">
        <v>4381</v>
      </c>
      <c r="L89" s="233" t="s">
        <v>4440</v>
      </c>
      <c r="M89" s="233"/>
      <c r="P89" s="233"/>
      <c r="Q89" s="233"/>
    </row>
    <row r="90" spans="1:17">
      <c r="A90" s="214">
        <v>7</v>
      </c>
      <c r="B90" s="233" t="s">
        <v>4438</v>
      </c>
      <c r="C90" s="233"/>
      <c r="D90" s="233"/>
      <c r="E90" s="233"/>
      <c r="F90" s="234"/>
      <c r="G90" s="234"/>
      <c r="H90" s="234" t="s">
        <v>4457</v>
      </c>
      <c r="I90" s="234"/>
      <c r="J90" s="235" t="s">
        <v>4458</v>
      </c>
      <c r="K90" s="233" t="s">
        <v>4381</v>
      </c>
      <c r="L90" s="233" t="s">
        <v>4440</v>
      </c>
      <c r="M90" s="233"/>
      <c r="P90" s="233"/>
      <c r="Q90" s="233"/>
    </row>
    <row r="91" spans="1:17">
      <c r="A91" s="214">
        <v>7</v>
      </c>
      <c r="B91" s="233" t="s">
        <v>4438</v>
      </c>
      <c r="C91" s="233"/>
      <c r="D91" s="233"/>
      <c r="E91" s="233"/>
      <c r="F91" s="234"/>
      <c r="G91" s="234"/>
      <c r="H91" s="234" t="s">
        <v>4113</v>
      </c>
      <c r="I91" s="234"/>
      <c r="J91" s="235" t="s">
        <v>4459</v>
      </c>
      <c r="K91" s="233" t="s">
        <v>4381</v>
      </c>
      <c r="L91" s="233" t="s">
        <v>4440</v>
      </c>
      <c r="M91" s="233"/>
      <c r="P91" s="233"/>
      <c r="Q91" s="233"/>
    </row>
    <row r="92" spans="1:17">
      <c r="A92" s="214">
        <v>7</v>
      </c>
      <c r="B92" s="233" t="s">
        <v>4438</v>
      </c>
      <c r="C92" s="233"/>
      <c r="D92" s="233"/>
      <c r="E92" s="233"/>
      <c r="F92" s="234"/>
      <c r="G92" s="234"/>
      <c r="H92" s="234" t="s">
        <v>4460</v>
      </c>
      <c r="I92" s="234"/>
      <c r="J92" s="235" t="s">
        <v>4461</v>
      </c>
      <c r="K92" s="233" t="s">
        <v>4381</v>
      </c>
      <c r="L92" s="233" t="s">
        <v>4440</v>
      </c>
      <c r="M92" s="233"/>
      <c r="P92" s="233"/>
      <c r="Q92" s="233"/>
    </row>
    <row r="93" spans="1:17">
      <c r="A93" s="214">
        <v>7</v>
      </c>
      <c r="B93" s="233" t="s">
        <v>4438</v>
      </c>
      <c r="C93" s="233"/>
      <c r="D93" s="233"/>
      <c r="E93" s="233"/>
      <c r="F93" s="234"/>
      <c r="G93" s="234"/>
      <c r="H93" s="234" t="s">
        <v>4263</v>
      </c>
      <c r="I93" s="234"/>
      <c r="J93" s="235" t="s">
        <v>4462</v>
      </c>
      <c r="K93" s="233" t="s">
        <v>4381</v>
      </c>
      <c r="L93" s="233" t="s">
        <v>4440</v>
      </c>
      <c r="M93" s="233"/>
      <c r="P93" s="233"/>
      <c r="Q93" s="233"/>
    </row>
    <row r="94" spans="1:17">
      <c r="A94" s="214">
        <v>7</v>
      </c>
      <c r="B94" s="233" t="s">
        <v>4438</v>
      </c>
      <c r="C94" s="233"/>
      <c r="D94" s="233"/>
      <c r="E94" s="233"/>
      <c r="F94" s="234"/>
      <c r="G94" s="234"/>
      <c r="H94" s="234" t="s">
        <v>4267</v>
      </c>
      <c r="I94" s="234"/>
      <c r="J94" s="235" t="s">
        <v>4463</v>
      </c>
      <c r="K94" s="233" t="s">
        <v>4381</v>
      </c>
      <c r="L94" s="233" t="s">
        <v>4440</v>
      </c>
      <c r="M94" s="233"/>
      <c r="P94" s="233"/>
      <c r="Q94" s="233"/>
    </row>
    <row r="95" spans="1:17">
      <c r="A95" s="214">
        <v>7</v>
      </c>
      <c r="B95" s="233" t="s">
        <v>4438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4464</v>
      </c>
      <c r="K95" s="233" t="s">
        <v>4381</v>
      </c>
      <c r="L95" s="233" t="s">
        <v>4440</v>
      </c>
      <c r="M95" s="233"/>
      <c r="P95" s="233"/>
      <c r="Q95" s="233"/>
    </row>
    <row r="96" spans="1:17">
      <c r="A96" s="214">
        <v>7</v>
      </c>
      <c r="B96" s="233" t="s">
        <v>4438</v>
      </c>
      <c r="C96" s="233"/>
      <c r="D96" s="233"/>
      <c r="E96" s="233"/>
      <c r="F96" s="234"/>
      <c r="G96" s="234"/>
      <c r="H96" s="234" t="s">
        <v>4465</v>
      </c>
      <c r="I96" s="234"/>
      <c r="J96" s="235" t="s">
        <v>4466</v>
      </c>
      <c r="K96" s="233" t="s">
        <v>4381</v>
      </c>
      <c r="L96" s="233" t="s">
        <v>4440</v>
      </c>
      <c r="M96" s="233"/>
      <c r="P96" s="233"/>
      <c r="Q96" s="233"/>
    </row>
    <row r="97" spans="1:17">
      <c r="A97" s="214">
        <v>7</v>
      </c>
      <c r="B97" s="233" t="s">
        <v>4438</v>
      </c>
      <c r="C97" s="233"/>
      <c r="D97" s="233"/>
      <c r="E97" s="233"/>
      <c r="F97" s="234"/>
      <c r="G97" s="234"/>
      <c r="H97" s="234" t="s">
        <v>4467</v>
      </c>
      <c r="I97" s="234"/>
      <c r="J97" s="235" t="s">
        <v>4468</v>
      </c>
      <c r="K97" s="233" t="s">
        <v>4381</v>
      </c>
      <c r="L97" s="233" t="s">
        <v>4440</v>
      </c>
      <c r="M97" s="233"/>
      <c r="P97" s="233"/>
      <c r="Q97" s="233"/>
    </row>
    <row r="98" spans="1:17">
      <c r="A98" s="214">
        <v>7</v>
      </c>
      <c r="B98" s="233" t="s">
        <v>4438</v>
      </c>
      <c r="C98" s="233"/>
      <c r="D98" s="233"/>
      <c r="E98" s="233"/>
      <c r="F98" s="234"/>
      <c r="G98" s="234"/>
      <c r="H98" s="234" t="s">
        <v>4469</v>
      </c>
      <c r="I98" s="234"/>
      <c r="J98" s="235" t="s">
        <v>4470</v>
      </c>
      <c r="K98" s="233" t="s">
        <v>4381</v>
      </c>
      <c r="L98" s="233" t="s">
        <v>4440</v>
      </c>
      <c r="M98" s="233"/>
      <c r="P98" s="233"/>
      <c r="Q98" s="233"/>
    </row>
    <row r="99" spans="1:17">
      <c r="A99" s="214">
        <v>7</v>
      </c>
      <c r="B99" s="233" t="s">
        <v>4438</v>
      </c>
      <c r="C99" s="233"/>
      <c r="D99" s="233"/>
      <c r="E99" s="233"/>
      <c r="F99" s="234"/>
      <c r="G99" s="234"/>
      <c r="H99" s="234" t="s">
        <v>4471</v>
      </c>
      <c r="I99" s="234"/>
      <c r="J99" s="235" t="s">
        <v>4472</v>
      </c>
      <c r="K99" s="233" t="s">
        <v>4381</v>
      </c>
      <c r="L99" s="233" t="s">
        <v>4440</v>
      </c>
      <c r="M99" s="233"/>
      <c r="P99" s="233"/>
      <c r="Q99" s="233"/>
    </row>
    <row r="100" spans="1:17">
      <c r="A100" s="214">
        <v>7</v>
      </c>
      <c r="B100" s="233" t="s">
        <v>4438</v>
      </c>
      <c r="C100" s="233"/>
      <c r="D100" s="233"/>
      <c r="E100" s="233"/>
      <c r="F100" s="234"/>
      <c r="G100" s="234"/>
      <c r="H100" s="234" t="s">
        <v>4473</v>
      </c>
      <c r="I100" s="234"/>
      <c r="J100" s="235" t="s">
        <v>4474</v>
      </c>
      <c r="K100" s="233" t="s">
        <v>4475</v>
      </c>
      <c r="L100" s="233" t="s">
        <v>4440</v>
      </c>
      <c r="M100" s="233"/>
      <c r="P100" s="233"/>
      <c r="Q100" s="233"/>
    </row>
    <row r="101" spans="1:17">
      <c r="A101" s="214">
        <v>6</v>
      </c>
      <c r="B101" s="233" t="s">
        <v>4438</v>
      </c>
      <c r="C101" s="233"/>
      <c r="D101" s="233"/>
      <c r="E101" s="233"/>
      <c r="F101" s="234"/>
      <c r="G101" s="234" t="s">
        <v>4476</v>
      </c>
      <c r="H101" s="234"/>
      <c r="I101" s="234"/>
      <c r="J101" s="235"/>
      <c r="K101" s="233" t="s">
        <v>4381</v>
      </c>
      <c r="L101" s="233" t="s">
        <v>4440</v>
      </c>
      <c r="M101" s="233"/>
      <c r="P101" s="233"/>
      <c r="Q101" s="233"/>
    </row>
    <row r="102" spans="1:17">
      <c r="A102" s="214">
        <v>7</v>
      </c>
      <c r="B102" s="233" t="s">
        <v>4438</v>
      </c>
      <c r="C102" s="233"/>
      <c r="D102" s="233"/>
      <c r="E102" s="233"/>
      <c r="F102" s="234"/>
      <c r="G102" s="234"/>
      <c r="H102" s="234" t="s">
        <v>4444</v>
      </c>
      <c r="I102" s="234"/>
      <c r="J102" s="235" t="s">
        <v>4445</v>
      </c>
      <c r="K102" s="233" t="s">
        <v>4381</v>
      </c>
      <c r="L102" s="233" t="s">
        <v>4440</v>
      </c>
      <c r="M102" s="233"/>
      <c r="P102" s="233"/>
      <c r="Q102" s="233"/>
    </row>
    <row r="103" spans="1:17">
      <c r="A103" s="214">
        <v>7</v>
      </c>
      <c r="B103" s="233" t="s">
        <v>4438</v>
      </c>
      <c r="C103" s="233"/>
      <c r="D103" s="233"/>
      <c r="E103" s="233"/>
      <c r="F103" s="234"/>
      <c r="G103" s="234"/>
      <c r="H103" s="234" t="s">
        <v>4446</v>
      </c>
      <c r="I103" s="234"/>
      <c r="J103" s="235" t="s">
        <v>4447</v>
      </c>
      <c r="K103" s="233" t="s">
        <v>4381</v>
      </c>
      <c r="L103" s="233" t="s">
        <v>4440</v>
      </c>
      <c r="M103" s="233"/>
      <c r="P103" s="233"/>
      <c r="Q103" s="233"/>
    </row>
    <row r="104" spans="1:17">
      <c r="A104" s="214">
        <v>7</v>
      </c>
      <c r="B104" s="233" t="s">
        <v>4438</v>
      </c>
      <c r="C104" s="233"/>
      <c r="D104" s="233"/>
      <c r="E104" s="233"/>
      <c r="F104" s="234"/>
      <c r="G104" s="234"/>
      <c r="H104" s="234" t="s">
        <v>4448</v>
      </c>
      <c r="I104" s="234"/>
      <c r="J104" s="235" t="s">
        <v>4449</v>
      </c>
      <c r="K104" s="233" t="s">
        <v>4381</v>
      </c>
      <c r="L104" s="233" t="s">
        <v>4440</v>
      </c>
      <c r="M104" s="233"/>
      <c r="P104" s="233"/>
      <c r="Q104" s="233"/>
    </row>
    <row r="105" spans="1:17">
      <c r="A105" s="214">
        <v>7</v>
      </c>
      <c r="B105" s="230" t="s">
        <v>4438</v>
      </c>
      <c r="C105" s="230"/>
      <c r="D105" s="230"/>
      <c r="E105" s="230"/>
      <c r="F105" s="231"/>
      <c r="G105" s="231"/>
      <c r="H105" s="231" t="s">
        <v>4450</v>
      </c>
      <c r="I105" s="231"/>
      <c r="J105" s="232" t="s">
        <v>4451</v>
      </c>
      <c r="K105" s="230" t="s">
        <v>4381</v>
      </c>
      <c r="L105" s="230" t="s">
        <v>4440</v>
      </c>
      <c r="M105" s="230"/>
      <c r="P105" s="233"/>
      <c r="Q105" s="233"/>
    </row>
    <row r="106" spans="1:17">
      <c r="A106" s="214">
        <v>7</v>
      </c>
      <c r="B106" s="233" t="s">
        <v>4438</v>
      </c>
      <c r="C106" s="233"/>
      <c r="D106" s="233"/>
      <c r="E106" s="233"/>
      <c r="F106" s="234"/>
      <c r="G106" s="234"/>
      <c r="H106" s="234" t="s">
        <v>4467</v>
      </c>
      <c r="I106" s="234"/>
      <c r="J106" s="235" t="s">
        <v>4468</v>
      </c>
      <c r="K106" s="233" t="s">
        <v>4381</v>
      </c>
      <c r="L106" s="233" t="s">
        <v>4440</v>
      </c>
      <c r="M106" s="233"/>
      <c r="P106" s="233"/>
      <c r="Q106" s="233"/>
    </row>
    <row r="107" spans="1:17">
      <c r="A107" s="214">
        <v>7</v>
      </c>
      <c r="B107" s="233" t="s">
        <v>4438</v>
      </c>
      <c r="C107" s="233"/>
      <c r="D107" s="233"/>
      <c r="E107" s="233"/>
      <c r="F107" s="234"/>
      <c r="G107" s="234"/>
      <c r="H107" s="234" t="s">
        <v>4469</v>
      </c>
      <c r="I107" s="234"/>
      <c r="J107" s="235" t="s">
        <v>4470</v>
      </c>
      <c r="K107" s="233" t="s">
        <v>4381</v>
      </c>
      <c r="L107" s="233" t="s">
        <v>4440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4477</v>
      </c>
      <c r="G108" s="228"/>
      <c r="H108" s="228"/>
      <c r="I108" s="228"/>
      <c r="J108" s="229"/>
      <c r="K108" s="227" t="s">
        <v>4308</v>
      </c>
      <c r="L108" s="227" t="s">
        <v>4478</v>
      </c>
      <c r="M108" s="227" t="s">
        <v>4479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4480</v>
      </c>
      <c r="H109" s="234"/>
      <c r="I109" s="234"/>
      <c r="J109" s="235"/>
      <c r="K109" s="233" t="s">
        <v>4381</v>
      </c>
      <c r="L109" s="233" t="s">
        <v>4478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4469</v>
      </c>
      <c r="I110" s="239" t="s">
        <v>4481</v>
      </c>
      <c r="J110" s="235" t="s">
        <v>4482</v>
      </c>
      <c r="K110" s="233" t="s">
        <v>4381</v>
      </c>
      <c r="L110" s="233" t="s">
        <v>4478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4483</v>
      </c>
      <c r="I111" s="239" t="s">
        <v>4484</v>
      </c>
      <c r="J111" s="235" t="s">
        <v>4485</v>
      </c>
      <c r="K111" s="233" t="s">
        <v>4381</v>
      </c>
      <c r="L111" s="233" t="s">
        <v>4478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4486</v>
      </c>
      <c r="I112" s="239" t="s">
        <v>4487</v>
      </c>
      <c r="J112" s="235" t="s">
        <v>4488</v>
      </c>
      <c r="K112" s="233" t="s">
        <v>4381</v>
      </c>
      <c r="L112" s="233" t="s">
        <v>4478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4489</v>
      </c>
      <c r="I113" s="239" t="s">
        <v>4490</v>
      </c>
      <c r="J113" s="235" t="s">
        <v>4491</v>
      </c>
      <c r="K113" s="233" t="s">
        <v>4381</v>
      </c>
      <c r="L113" s="233" t="s">
        <v>4478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4492</v>
      </c>
      <c r="I114" s="239" t="s">
        <v>4493</v>
      </c>
      <c r="J114" s="235" t="s">
        <v>4494</v>
      </c>
      <c r="K114" s="233" t="s">
        <v>4381</v>
      </c>
      <c r="L114" s="233" t="s">
        <v>4478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4495</v>
      </c>
      <c r="I115" s="239" t="s">
        <v>4496</v>
      </c>
      <c r="J115" s="235" t="s">
        <v>4497</v>
      </c>
      <c r="K115" s="233" t="s">
        <v>4381</v>
      </c>
      <c r="L115" s="233" t="s">
        <v>4478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4498</v>
      </c>
      <c r="I116" s="239" t="s">
        <v>4499</v>
      </c>
      <c r="J116" s="232" t="s">
        <v>4500</v>
      </c>
      <c r="K116" s="230" t="s">
        <v>4381</v>
      </c>
      <c r="L116" s="230" t="s">
        <v>4478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4501</v>
      </c>
      <c r="I117" s="241" t="s">
        <v>4502</v>
      </c>
      <c r="J117" s="232" t="s">
        <v>4503</v>
      </c>
      <c r="K117" s="230" t="s">
        <v>4381</v>
      </c>
      <c r="L117" s="230" t="s">
        <v>4478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4504</v>
      </c>
      <c r="I118" s="242" t="s">
        <v>4505</v>
      </c>
      <c r="J118" s="232" t="s">
        <v>4506</v>
      </c>
      <c r="K118" s="230" t="s">
        <v>4381</v>
      </c>
      <c r="L118" s="230" t="s">
        <v>4478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4507</v>
      </c>
      <c r="I119" s="241" t="s">
        <v>4508</v>
      </c>
      <c r="J119" s="232" t="s">
        <v>4509</v>
      </c>
      <c r="K119" s="230" t="s">
        <v>4381</v>
      </c>
      <c r="L119" s="230" t="s">
        <v>4478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4510</v>
      </c>
      <c r="I120" s="241" t="s">
        <v>4511</v>
      </c>
      <c r="J120" s="232" t="s">
        <v>4512</v>
      </c>
      <c r="K120" s="230" t="s">
        <v>4381</v>
      </c>
      <c r="L120" s="230" t="s">
        <v>4478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4513</v>
      </c>
      <c r="I121" s="242" t="s">
        <v>4514</v>
      </c>
      <c r="J121" s="232" t="s">
        <v>4515</v>
      </c>
      <c r="K121" s="230" t="s">
        <v>4381</v>
      </c>
      <c r="L121" s="230" t="s">
        <v>4478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4516</v>
      </c>
      <c r="I122" s="239" t="s">
        <v>4517</v>
      </c>
      <c r="J122" s="232" t="s">
        <v>4518</v>
      </c>
      <c r="K122" s="230" t="s">
        <v>4381</v>
      </c>
      <c r="L122" s="230" t="s">
        <v>4478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4519</v>
      </c>
      <c r="I123" s="242" t="s">
        <v>4520</v>
      </c>
      <c r="J123" s="232" t="s">
        <v>4521</v>
      </c>
      <c r="K123" s="230" t="s">
        <v>4381</v>
      </c>
      <c r="L123" s="230" t="s">
        <v>4478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4522</v>
      </c>
      <c r="I124" s="242" t="s">
        <v>4523</v>
      </c>
      <c r="J124" s="232" t="s">
        <v>4524</v>
      </c>
      <c r="K124" s="230" t="s">
        <v>4381</v>
      </c>
      <c r="L124" s="230" t="s">
        <v>4478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4525</v>
      </c>
      <c r="I125" s="242" t="s">
        <v>4526</v>
      </c>
      <c r="J125" s="232" t="s">
        <v>4527</v>
      </c>
      <c r="K125" s="230" t="s">
        <v>4381</v>
      </c>
      <c r="L125" s="230" t="s">
        <v>4478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4528</v>
      </c>
      <c r="I126" s="242" t="s">
        <v>4529</v>
      </c>
      <c r="J126" s="232" t="s">
        <v>4530</v>
      </c>
      <c r="K126" s="230" t="s">
        <v>4381</v>
      </c>
      <c r="L126" s="230" t="s">
        <v>4478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4531</v>
      </c>
      <c r="I127" s="243" t="s">
        <v>4532</v>
      </c>
      <c r="J127" s="232" t="s">
        <v>4533</v>
      </c>
      <c r="K127" s="230" t="s">
        <v>4381</v>
      </c>
      <c r="L127" s="230" t="s">
        <v>4478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4534</v>
      </c>
      <c r="I128" s="242" t="s">
        <v>4535</v>
      </c>
      <c r="J128" s="232" t="s">
        <v>4536</v>
      </c>
      <c r="K128" s="230" t="s">
        <v>4381</v>
      </c>
      <c r="L128" s="230" t="s">
        <v>4478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4537</v>
      </c>
      <c r="I129" s="242" t="s">
        <v>4538</v>
      </c>
      <c r="J129" s="232" t="s">
        <v>4539</v>
      </c>
      <c r="K129" s="230" t="s">
        <v>4381</v>
      </c>
      <c r="L129" s="230" t="s">
        <v>4478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4540</v>
      </c>
      <c r="I130" s="242" t="s">
        <v>4541</v>
      </c>
      <c r="J130" s="232" t="s">
        <v>4542</v>
      </c>
      <c r="K130" s="230" t="s">
        <v>4381</v>
      </c>
      <c r="L130" s="230" t="s">
        <v>4478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4543</v>
      </c>
      <c r="I131" s="242" t="s">
        <v>4544</v>
      </c>
      <c r="J131" s="232" t="s">
        <v>4545</v>
      </c>
      <c r="K131" s="230" t="s">
        <v>4381</v>
      </c>
      <c r="L131" s="230" t="s">
        <v>4478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4546</v>
      </c>
      <c r="I132" s="242" t="s">
        <v>4547</v>
      </c>
      <c r="J132" s="232" t="s">
        <v>4548</v>
      </c>
      <c r="K132" s="230" t="s">
        <v>4381</v>
      </c>
      <c r="L132" s="230" t="s">
        <v>4478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4549</v>
      </c>
      <c r="I133" s="242" t="s">
        <v>4550</v>
      </c>
      <c r="J133" s="232" t="s">
        <v>4551</v>
      </c>
      <c r="K133" s="230" t="s">
        <v>4381</v>
      </c>
      <c r="L133" s="230" t="s">
        <v>4478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4552</v>
      </c>
      <c r="I134" s="244" t="s">
        <v>4553</v>
      </c>
      <c r="J134" s="232" t="s">
        <v>4554</v>
      </c>
      <c r="K134" s="230" t="s">
        <v>4381</v>
      </c>
      <c r="L134" s="230" t="s">
        <v>4478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4555</v>
      </c>
      <c r="I135" s="246" t="s">
        <v>4556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4557</v>
      </c>
      <c r="I136" s="246" t="s">
        <v>4558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4559</v>
      </c>
      <c r="I137" s="246" t="s">
        <v>4560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4561</v>
      </c>
      <c r="I138" s="246" t="s">
        <v>4562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4563</v>
      </c>
      <c r="I139" s="246" t="s">
        <v>4564</v>
      </c>
      <c r="J139" s="232"/>
      <c r="K139" s="230"/>
      <c r="L139" s="230"/>
      <c r="M139" s="230"/>
      <c r="P139" s="240"/>
      <c r="Q139" s="233"/>
    </row>
    <row r="140" spans="1:17">
      <c r="A140" s="214">
        <v>7</v>
      </c>
      <c r="B140" s="230" t="s">
        <v>237</v>
      </c>
      <c r="C140" s="230"/>
      <c r="D140" s="230"/>
      <c r="E140" s="230"/>
      <c r="F140" s="231"/>
      <c r="G140" s="231"/>
      <c r="H140" s="231" t="s">
        <v>4565</v>
      </c>
      <c r="I140" s="244"/>
      <c r="J140" s="232" t="s">
        <v>4566</v>
      </c>
      <c r="K140" s="230" t="s">
        <v>4381</v>
      </c>
      <c r="L140" s="230" t="s">
        <v>4478</v>
      </c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4567</v>
      </c>
      <c r="I141" s="242" t="s">
        <v>4568</v>
      </c>
      <c r="J141" s="232" t="s">
        <v>4569</v>
      </c>
      <c r="K141" s="230" t="s">
        <v>4381</v>
      </c>
      <c r="L141" s="230" t="s">
        <v>4478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4570</v>
      </c>
      <c r="I142" s="242" t="s">
        <v>4571</v>
      </c>
      <c r="J142" s="232" t="s">
        <v>4572</v>
      </c>
      <c r="K142" s="230" t="s">
        <v>4381</v>
      </c>
      <c r="L142" s="230" t="s">
        <v>4478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4473</v>
      </c>
      <c r="I143" s="244"/>
      <c r="J143" s="232" t="s">
        <v>4573</v>
      </c>
      <c r="K143" s="230" t="s">
        <v>4381</v>
      </c>
      <c r="L143" s="230" t="s">
        <v>4478</v>
      </c>
      <c r="M143" s="230"/>
      <c r="P143" s="240"/>
      <c r="Q143" s="233"/>
    </row>
    <row r="144" spans="1:17" s="226" customFormat="1">
      <c r="A144" s="222">
        <v>5</v>
      </c>
      <c r="B144" s="227" t="s">
        <v>4574</v>
      </c>
      <c r="C144" s="227"/>
      <c r="D144" s="227"/>
      <c r="E144" s="227"/>
      <c r="F144" s="228" t="s">
        <v>4575</v>
      </c>
      <c r="G144" s="228"/>
      <c r="H144" s="228"/>
      <c r="I144" s="228"/>
      <c r="J144" s="229"/>
      <c r="K144" s="227" t="s">
        <v>4308</v>
      </c>
      <c r="L144" s="227" t="s">
        <v>4440</v>
      </c>
      <c r="M144" s="227"/>
      <c r="P144" s="227"/>
      <c r="Q144" s="227"/>
    </row>
    <row r="145" spans="1:17">
      <c r="A145" s="214">
        <v>6</v>
      </c>
      <c r="B145" s="233" t="s">
        <v>4576</v>
      </c>
      <c r="C145" s="233"/>
      <c r="D145" s="233"/>
      <c r="E145" s="233"/>
      <c r="F145" s="234"/>
      <c r="G145" s="234" t="s">
        <v>4577</v>
      </c>
      <c r="H145" s="234"/>
      <c r="I145" s="234"/>
      <c r="J145" s="235"/>
      <c r="K145" s="233" t="s">
        <v>4381</v>
      </c>
      <c r="L145" s="233" t="s">
        <v>4440</v>
      </c>
      <c r="M145" s="233"/>
      <c r="P145" s="233"/>
      <c r="Q145" s="233"/>
    </row>
    <row r="146" spans="1:17">
      <c r="A146" s="214">
        <v>7</v>
      </c>
      <c r="B146" s="233" t="s">
        <v>4576</v>
      </c>
      <c r="C146" s="233"/>
      <c r="D146" s="233"/>
      <c r="E146" s="233"/>
      <c r="F146" s="234"/>
      <c r="G146" s="234"/>
      <c r="H146" s="234" t="s">
        <v>4578</v>
      </c>
      <c r="I146" s="234" t="s">
        <v>4579</v>
      </c>
      <c r="J146" s="235" t="s">
        <v>4580</v>
      </c>
      <c r="K146" s="233" t="s">
        <v>4381</v>
      </c>
      <c r="L146" s="233" t="s">
        <v>4440</v>
      </c>
      <c r="M146" s="233"/>
      <c r="P146" s="233"/>
      <c r="Q146" s="233"/>
    </row>
    <row r="147" spans="1:17">
      <c r="A147" s="214">
        <v>7</v>
      </c>
      <c r="B147" s="233" t="s">
        <v>4576</v>
      </c>
      <c r="C147" s="233"/>
      <c r="D147" s="233"/>
      <c r="E147" s="233"/>
      <c r="F147" s="234"/>
      <c r="G147" s="234"/>
      <c r="H147" s="234" t="s">
        <v>4581</v>
      </c>
      <c r="I147" s="234" t="s">
        <v>4582</v>
      </c>
      <c r="J147" s="235" t="s">
        <v>4583</v>
      </c>
      <c r="K147" s="233" t="s">
        <v>4381</v>
      </c>
      <c r="L147" s="233" t="s">
        <v>4440</v>
      </c>
      <c r="M147" s="233"/>
      <c r="P147" s="233"/>
      <c r="Q147" s="233"/>
    </row>
    <row r="148" spans="1:17">
      <c r="A148" s="214">
        <v>7</v>
      </c>
      <c r="B148" s="233" t="s">
        <v>4576</v>
      </c>
      <c r="C148" s="233"/>
      <c r="D148" s="233"/>
      <c r="E148" s="233"/>
      <c r="F148" s="234"/>
      <c r="G148" s="234"/>
      <c r="H148" s="234" t="s">
        <v>4584</v>
      </c>
      <c r="I148" s="234" t="s">
        <v>4585</v>
      </c>
      <c r="J148" s="235" t="s">
        <v>4586</v>
      </c>
      <c r="K148" s="233" t="s">
        <v>4381</v>
      </c>
      <c r="L148" s="233" t="s">
        <v>4440</v>
      </c>
      <c r="M148" s="233"/>
      <c r="P148" s="233"/>
      <c r="Q148" s="233"/>
    </row>
    <row r="149" spans="1:17">
      <c r="A149" s="214">
        <v>7</v>
      </c>
      <c r="B149" s="233" t="s">
        <v>4576</v>
      </c>
      <c r="C149" s="233"/>
      <c r="D149" s="233"/>
      <c r="E149" s="233"/>
      <c r="F149" s="234"/>
      <c r="G149" s="234"/>
      <c r="H149" s="234" t="s">
        <v>4587</v>
      </c>
      <c r="I149" s="234" t="s">
        <v>4588</v>
      </c>
      <c r="J149" s="235" t="s">
        <v>4589</v>
      </c>
      <c r="K149" s="233" t="s">
        <v>4381</v>
      </c>
      <c r="L149" s="233" t="s">
        <v>4440</v>
      </c>
      <c r="M149" s="233"/>
      <c r="P149" s="233"/>
      <c r="Q149" s="233"/>
    </row>
    <row r="150" spans="1:17">
      <c r="A150" s="214">
        <v>7</v>
      </c>
      <c r="B150" s="233" t="s">
        <v>4576</v>
      </c>
      <c r="C150" s="233"/>
      <c r="D150" s="233"/>
      <c r="E150" s="233"/>
      <c r="F150" s="234"/>
      <c r="G150" s="234"/>
      <c r="H150" s="234" t="s">
        <v>4389</v>
      </c>
      <c r="I150" s="234" t="s">
        <v>4590</v>
      </c>
      <c r="J150" s="235" t="s">
        <v>4591</v>
      </c>
      <c r="K150" s="233" t="s">
        <v>4592</v>
      </c>
      <c r="L150" s="233" t="s">
        <v>4593</v>
      </c>
      <c r="M150" s="233"/>
      <c r="P150" s="233"/>
      <c r="Q150" s="233"/>
    </row>
    <row r="151" spans="1:17">
      <c r="B151" s="233"/>
      <c r="C151" s="233"/>
      <c r="D151" s="233"/>
      <c r="E151" s="233"/>
      <c r="F151" s="234"/>
      <c r="G151" s="234"/>
      <c r="H151" s="234" t="s">
        <v>4594</v>
      </c>
      <c r="I151" s="234"/>
      <c r="J151" s="235" t="s">
        <v>4595</v>
      </c>
      <c r="K151" s="233" t="s">
        <v>4592</v>
      </c>
      <c r="L151" s="233" t="s">
        <v>4593</v>
      </c>
      <c r="M151" s="233"/>
      <c r="P151" s="233"/>
      <c r="Q151" s="233"/>
    </row>
    <row r="152" spans="1:17">
      <c r="A152" s="214">
        <v>7</v>
      </c>
      <c r="B152" s="233" t="s">
        <v>4576</v>
      </c>
      <c r="C152" s="233"/>
      <c r="D152" s="233"/>
      <c r="E152" s="233"/>
      <c r="F152" s="234"/>
      <c r="G152" s="234"/>
      <c r="H152" s="234" t="s">
        <v>4596</v>
      </c>
      <c r="I152" s="234"/>
      <c r="J152" s="235" t="s">
        <v>4597</v>
      </c>
      <c r="K152" s="233" t="s">
        <v>4381</v>
      </c>
      <c r="L152" s="233" t="s">
        <v>4440</v>
      </c>
      <c r="M152" s="233"/>
      <c r="P152" s="233"/>
      <c r="Q152" s="233"/>
    </row>
    <row r="153" spans="1:17">
      <c r="A153" s="214">
        <v>7</v>
      </c>
      <c r="B153" s="233" t="s">
        <v>4576</v>
      </c>
      <c r="C153" s="233"/>
      <c r="D153" s="233"/>
      <c r="E153" s="233"/>
      <c r="F153" s="234"/>
      <c r="G153" s="234"/>
      <c r="H153" s="234" t="s">
        <v>4598</v>
      </c>
      <c r="I153" s="234"/>
      <c r="J153" s="235" t="s">
        <v>4599</v>
      </c>
      <c r="K153" s="233" t="s">
        <v>4381</v>
      </c>
      <c r="L153" s="233" t="s">
        <v>4440</v>
      </c>
      <c r="M153" s="233"/>
      <c r="P153" s="233"/>
      <c r="Q153" s="233"/>
    </row>
    <row r="154" spans="1:17">
      <c r="A154" s="214">
        <v>7</v>
      </c>
      <c r="B154" s="233" t="s">
        <v>4576</v>
      </c>
      <c r="C154" s="233"/>
      <c r="D154" s="233"/>
      <c r="E154" s="233"/>
      <c r="F154" s="234"/>
      <c r="G154" s="234"/>
      <c r="H154" s="234" t="s">
        <v>4600</v>
      </c>
      <c r="I154" s="234"/>
      <c r="J154" s="235" t="s">
        <v>4601</v>
      </c>
      <c r="K154" s="233" t="s">
        <v>4381</v>
      </c>
      <c r="L154" s="233" t="s">
        <v>4440</v>
      </c>
      <c r="M154" s="233"/>
      <c r="P154" s="233"/>
      <c r="Q154" s="233"/>
    </row>
    <row r="155" spans="1:17">
      <c r="A155" s="214">
        <v>6</v>
      </c>
      <c r="B155" s="233" t="s">
        <v>4576</v>
      </c>
      <c r="C155" s="233"/>
      <c r="D155" s="233"/>
      <c r="E155" s="233"/>
      <c r="F155" s="234"/>
      <c r="G155" s="234" t="s">
        <v>4602</v>
      </c>
      <c r="H155" s="234"/>
      <c r="I155" s="234"/>
      <c r="J155" s="235"/>
      <c r="K155" s="233" t="s">
        <v>4358</v>
      </c>
      <c r="L155" s="233" t="s">
        <v>4440</v>
      </c>
      <c r="M155" s="233"/>
      <c r="P155" s="233"/>
      <c r="Q155" s="233"/>
    </row>
    <row r="156" spans="1:17">
      <c r="B156" s="233"/>
      <c r="C156" s="233"/>
      <c r="D156" s="233"/>
      <c r="E156" s="233"/>
      <c r="F156" s="234"/>
      <c r="G156" s="234"/>
      <c r="H156" s="236" t="s">
        <v>4603</v>
      </c>
      <c r="I156" s="236"/>
      <c r="J156" s="237" t="s">
        <v>4604</v>
      </c>
      <c r="K156" s="247" t="s">
        <v>4358</v>
      </c>
      <c r="L156" s="247" t="s">
        <v>4440</v>
      </c>
      <c r="M156" s="235" t="s">
        <v>4605</v>
      </c>
      <c r="P156" s="233"/>
      <c r="Q156" s="233"/>
    </row>
    <row r="157" spans="1:17">
      <c r="A157" s="214">
        <v>7</v>
      </c>
      <c r="B157" s="233" t="s">
        <v>4576</v>
      </c>
      <c r="C157" s="233"/>
      <c r="D157" s="233"/>
      <c r="E157" s="233"/>
      <c r="F157" s="234"/>
      <c r="G157" s="234"/>
      <c r="H157" s="234" t="s">
        <v>4606</v>
      </c>
      <c r="I157" s="234"/>
      <c r="J157" s="235" t="s">
        <v>4607</v>
      </c>
      <c r="K157" s="233" t="s">
        <v>4358</v>
      </c>
      <c r="L157" s="233" t="s">
        <v>4440</v>
      </c>
      <c r="M157" s="235" t="s">
        <v>4608</v>
      </c>
      <c r="P157" s="233"/>
      <c r="Q157" s="233"/>
    </row>
    <row r="158" spans="1:17">
      <c r="A158" s="214">
        <v>7</v>
      </c>
      <c r="B158" s="233" t="s">
        <v>4576</v>
      </c>
      <c r="C158" s="233"/>
      <c r="D158" s="233"/>
      <c r="E158" s="233"/>
      <c r="F158" s="234"/>
      <c r="G158" s="234"/>
      <c r="H158" s="234" t="s">
        <v>4609</v>
      </c>
      <c r="I158" s="234"/>
      <c r="J158" s="235" t="s">
        <v>4610</v>
      </c>
      <c r="K158" s="233" t="s">
        <v>4358</v>
      </c>
      <c r="L158" s="233" t="s">
        <v>4440</v>
      </c>
      <c r="M158" s="235" t="s">
        <v>4611</v>
      </c>
      <c r="P158" s="233"/>
      <c r="Q158" s="233"/>
    </row>
    <row r="159" spans="1:17">
      <c r="A159" s="214">
        <v>7</v>
      </c>
      <c r="B159" s="233" t="s">
        <v>4576</v>
      </c>
      <c r="C159" s="233"/>
      <c r="D159" s="233"/>
      <c r="E159" s="233"/>
      <c r="F159" s="234"/>
      <c r="G159" s="234"/>
      <c r="H159" s="234" t="s">
        <v>4612</v>
      </c>
      <c r="I159" s="234"/>
      <c r="J159" s="235" t="s">
        <v>4613</v>
      </c>
      <c r="K159" s="233" t="s">
        <v>4358</v>
      </c>
      <c r="L159" s="233" t="s">
        <v>4440</v>
      </c>
      <c r="M159" s="235" t="s">
        <v>4614</v>
      </c>
      <c r="P159" s="233"/>
      <c r="Q159" s="233"/>
    </row>
    <row r="160" spans="1:17">
      <c r="B160" s="233"/>
      <c r="C160" s="233"/>
      <c r="D160" s="233"/>
      <c r="E160" s="233"/>
      <c r="F160" s="234"/>
      <c r="G160" s="234"/>
      <c r="H160" s="236" t="s">
        <v>4615</v>
      </c>
      <c r="I160" s="236"/>
      <c r="J160" s="237" t="s">
        <v>4616</v>
      </c>
      <c r="K160" s="247" t="s">
        <v>4358</v>
      </c>
      <c r="L160" s="247" t="s">
        <v>4440</v>
      </c>
      <c r="M160" s="235" t="s">
        <v>4617</v>
      </c>
      <c r="P160" s="233"/>
      <c r="Q160" s="233"/>
    </row>
    <row r="161" spans="1:17">
      <c r="A161" s="214">
        <v>7</v>
      </c>
      <c r="B161" s="233" t="s">
        <v>4576</v>
      </c>
      <c r="C161" s="233"/>
      <c r="D161" s="233"/>
      <c r="E161" s="233"/>
      <c r="F161" s="234"/>
      <c r="G161" s="234"/>
      <c r="H161" s="234" t="s">
        <v>4618</v>
      </c>
      <c r="I161" s="234" t="s">
        <v>4619</v>
      </c>
      <c r="J161" s="235" t="s">
        <v>4620</v>
      </c>
      <c r="K161" s="233" t="s">
        <v>4358</v>
      </c>
      <c r="L161" s="233" t="s">
        <v>4440</v>
      </c>
      <c r="M161" s="235" t="s">
        <v>4621</v>
      </c>
      <c r="P161" s="233"/>
      <c r="Q161" s="233"/>
    </row>
    <row r="162" spans="1:17">
      <c r="A162" s="214">
        <v>6</v>
      </c>
      <c r="B162" s="233" t="s">
        <v>4576</v>
      </c>
      <c r="C162" s="233"/>
      <c r="D162" s="233"/>
      <c r="E162" s="233"/>
      <c r="F162" s="234"/>
      <c r="G162" s="236" t="s">
        <v>4622</v>
      </c>
      <c r="H162" s="236"/>
      <c r="I162" s="236"/>
      <c r="J162" s="237"/>
      <c r="K162" s="247" t="s">
        <v>4381</v>
      </c>
      <c r="L162" s="247" t="s">
        <v>4440</v>
      </c>
      <c r="M162" s="233"/>
      <c r="P162" s="233"/>
      <c r="Q162" s="233"/>
    </row>
    <row r="163" spans="1:17">
      <c r="A163" s="214">
        <v>7</v>
      </c>
      <c r="B163" s="233" t="s">
        <v>4576</v>
      </c>
      <c r="C163" s="233"/>
      <c r="D163" s="233"/>
      <c r="E163" s="233"/>
      <c r="F163" s="234"/>
      <c r="G163" s="236"/>
      <c r="H163" s="236" t="s">
        <v>4623</v>
      </c>
      <c r="I163" s="236" t="s">
        <v>4624</v>
      </c>
      <c r="J163" s="237" t="s">
        <v>4625</v>
      </c>
      <c r="K163" s="247" t="s">
        <v>4381</v>
      </c>
      <c r="L163" s="247" t="s">
        <v>4440</v>
      </c>
      <c r="M163" s="233"/>
      <c r="P163" s="233"/>
      <c r="Q163" s="233"/>
    </row>
    <row r="164" spans="1:17">
      <c r="A164" s="214">
        <v>6</v>
      </c>
      <c r="B164" s="233" t="s">
        <v>4576</v>
      </c>
      <c r="C164" s="233"/>
      <c r="D164" s="233"/>
      <c r="E164" s="233"/>
      <c r="F164" s="234"/>
      <c r="G164" s="236" t="s">
        <v>4626</v>
      </c>
      <c r="H164" s="236"/>
      <c r="I164" s="236"/>
      <c r="J164" s="237"/>
      <c r="K164" s="247" t="s">
        <v>4381</v>
      </c>
      <c r="L164" s="247" t="s">
        <v>4440</v>
      </c>
      <c r="M164" s="233"/>
      <c r="P164" s="233"/>
      <c r="Q164" s="233"/>
    </row>
    <row r="165" spans="1:17">
      <c r="A165" s="214">
        <v>7</v>
      </c>
      <c r="B165" s="233" t="s">
        <v>4576</v>
      </c>
      <c r="C165" s="233"/>
      <c r="D165" s="233"/>
      <c r="E165" s="233"/>
      <c r="F165" s="234"/>
      <c r="G165" s="236"/>
      <c r="H165" s="236" t="s">
        <v>4627</v>
      </c>
      <c r="I165" s="236" t="s">
        <v>4628</v>
      </c>
      <c r="J165" s="237" t="s">
        <v>4625</v>
      </c>
      <c r="K165" s="247" t="s">
        <v>4381</v>
      </c>
      <c r="L165" s="247" t="s">
        <v>4440</v>
      </c>
      <c r="M165" s="233"/>
      <c r="P165" s="233"/>
      <c r="Q165" s="233"/>
    </row>
    <row r="166" spans="1:17">
      <c r="A166" s="214">
        <v>7</v>
      </c>
      <c r="B166" s="233" t="s">
        <v>4576</v>
      </c>
      <c r="C166" s="233"/>
      <c r="D166" s="233"/>
      <c r="E166" s="233"/>
      <c r="F166" s="234"/>
      <c r="G166" s="236"/>
      <c r="H166" s="236" t="s">
        <v>4629</v>
      </c>
      <c r="I166" s="236" t="s">
        <v>4630</v>
      </c>
      <c r="J166" s="237" t="s">
        <v>4631</v>
      </c>
      <c r="K166" s="247" t="s">
        <v>4381</v>
      </c>
      <c r="L166" s="247" t="s">
        <v>4440</v>
      </c>
      <c r="M166" s="233"/>
      <c r="P166" s="233"/>
      <c r="Q166" s="233"/>
    </row>
    <row r="167" spans="1:17">
      <c r="A167" s="214">
        <v>6</v>
      </c>
      <c r="B167" s="233" t="s">
        <v>4576</v>
      </c>
      <c r="C167" s="233"/>
      <c r="D167" s="233"/>
      <c r="E167" s="233"/>
      <c r="F167" s="234"/>
      <c r="G167" s="234" t="s">
        <v>4632</v>
      </c>
      <c r="H167" s="234"/>
      <c r="I167" s="234"/>
      <c r="J167" s="235"/>
      <c r="K167" s="233" t="s">
        <v>4381</v>
      </c>
      <c r="L167" s="233" t="s">
        <v>4440</v>
      </c>
      <c r="M167" s="233"/>
      <c r="P167" s="233"/>
      <c r="Q167" s="233"/>
    </row>
    <row r="168" spans="1:17">
      <c r="A168" s="214">
        <v>7</v>
      </c>
      <c r="B168" s="233" t="s">
        <v>4576</v>
      </c>
      <c r="C168" s="233"/>
      <c r="D168" s="233"/>
      <c r="E168" s="233"/>
      <c r="F168" s="234"/>
      <c r="G168" s="234"/>
      <c r="H168" s="234" t="s">
        <v>4633</v>
      </c>
      <c r="I168" s="234"/>
      <c r="J168" s="235" t="s">
        <v>4634</v>
      </c>
      <c r="K168" s="233" t="s">
        <v>4381</v>
      </c>
      <c r="L168" s="233" t="s">
        <v>4440</v>
      </c>
      <c r="M168" s="233"/>
      <c r="P168" s="233"/>
      <c r="Q168" s="233"/>
    </row>
    <row r="169" spans="1:17">
      <c r="A169" s="214">
        <v>7</v>
      </c>
      <c r="B169" s="233" t="s">
        <v>4576</v>
      </c>
      <c r="C169" s="233"/>
      <c r="D169" s="233"/>
      <c r="E169" s="233"/>
      <c r="F169" s="234"/>
      <c r="G169" s="234"/>
      <c r="H169" s="234" t="s">
        <v>4635</v>
      </c>
      <c r="I169" s="234"/>
      <c r="J169" s="235" t="s">
        <v>4636</v>
      </c>
      <c r="K169" s="233" t="s">
        <v>4381</v>
      </c>
      <c r="L169" s="233" t="s">
        <v>4440</v>
      </c>
      <c r="M169" s="233"/>
      <c r="P169" s="233"/>
      <c r="Q169" s="233"/>
    </row>
    <row r="170" spans="1:17">
      <c r="A170" s="214">
        <v>7</v>
      </c>
      <c r="B170" s="233" t="s">
        <v>4576</v>
      </c>
      <c r="C170" s="233"/>
      <c r="D170" s="233"/>
      <c r="E170" s="233"/>
      <c r="F170" s="234"/>
      <c r="G170" s="234"/>
      <c r="H170" s="234" t="s">
        <v>4637</v>
      </c>
      <c r="I170" s="234" t="s">
        <v>4638</v>
      </c>
      <c r="J170" s="235" t="s">
        <v>4639</v>
      </c>
      <c r="K170" s="233" t="s">
        <v>4381</v>
      </c>
      <c r="L170" s="233" t="s">
        <v>4440</v>
      </c>
      <c r="M170" s="233"/>
      <c r="P170" s="233"/>
      <c r="Q170" s="233"/>
    </row>
    <row r="171" spans="1:17">
      <c r="A171" s="214">
        <v>7</v>
      </c>
      <c r="B171" s="233" t="s">
        <v>4576</v>
      </c>
      <c r="C171" s="233"/>
      <c r="D171" s="233"/>
      <c r="E171" s="233"/>
      <c r="F171" s="234"/>
      <c r="G171" s="234"/>
      <c r="H171" s="234" t="s">
        <v>4640</v>
      </c>
      <c r="I171" s="234" t="s">
        <v>4641</v>
      </c>
      <c r="J171" s="235" t="s">
        <v>4642</v>
      </c>
      <c r="K171" s="233" t="s">
        <v>4381</v>
      </c>
      <c r="L171" s="233" t="s">
        <v>4440</v>
      </c>
      <c r="M171" s="233"/>
      <c r="P171" s="233"/>
      <c r="Q171" s="233"/>
    </row>
    <row r="172" spans="1:17">
      <c r="A172" s="214">
        <v>7</v>
      </c>
      <c r="B172" s="233" t="s">
        <v>4576</v>
      </c>
      <c r="C172" s="233"/>
      <c r="D172" s="233"/>
      <c r="E172" s="233"/>
      <c r="F172" s="234"/>
      <c r="G172" s="234"/>
      <c r="H172" s="234" t="s">
        <v>4643</v>
      </c>
      <c r="I172" s="234" t="s">
        <v>4644</v>
      </c>
      <c r="J172" s="235" t="s">
        <v>4645</v>
      </c>
      <c r="K172" s="233" t="s">
        <v>4381</v>
      </c>
      <c r="L172" s="233" t="s">
        <v>4440</v>
      </c>
      <c r="M172" s="233"/>
      <c r="P172" s="233"/>
      <c r="Q172" s="233"/>
    </row>
    <row r="173" spans="1:17">
      <c r="A173" s="214">
        <v>7</v>
      </c>
      <c r="B173" s="233" t="s">
        <v>4576</v>
      </c>
      <c r="C173" s="233"/>
      <c r="D173" s="233"/>
      <c r="E173" s="233"/>
      <c r="F173" s="234"/>
      <c r="G173" s="234"/>
      <c r="H173" s="234" t="s">
        <v>4646</v>
      </c>
      <c r="I173" s="234" t="s">
        <v>4647</v>
      </c>
      <c r="J173" s="235" t="s">
        <v>4648</v>
      </c>
      <c r="K173" s="233" t="s">
        <v>4381</v>
      </c>
      <c r="L173" s="233" t="s">
        <v>4440</v>
      </c>
      <c r="M173" s="233"/>
      <c r="P173" s="233"/>
      <c r="Q173" s="233"/>
    </row>
    <row r="174" spans="1:17">
      <c r="A174" s="214">
        <v>6</v>
      </c>
      <c r="B174" s="233" t="s">
        <v>4576</v>
      </c>
      <c r="C174" s="233"/>
      <c r="D174" s="233"/>
      <c r="E174" s="233"/>
      <c r="F174" s="234"/>
      <c r="G174" s="234" t="s">
        <v>4649</v>
      </c>
      <c r="H174" s="234"/>
      <c r="I174" s="234"/>
      <c r="J174" s="235"/>
      <c r="K174" s="233" t="s">
        <v>4381</v>
      </c>
      <c r="L174" s="233" t="s">
        <v>4440</v>
      </c>
      <c r="M174" s="233"/>
      <c r="P174" s="233"/>
      <c r="Q174" s="233"/>
    </row>
    <row r="175" spans="1:17">
      <c r="A175" s="214">
        <v>7</v>
      </c>
      <c r="B175" s="233" t="s">
        <v>4576</v>
      </c>
      <c r="C175" s="233"/>
      <c r="D175" s="233"/>
      <c r="E175" s="233"/>
      <c r="F175" s="234"/>
      <c r="G175" s="234"/>
      <c r="H175" s="236" t="s">
        <v>4650</v>
      </c>
      <c r="I175" s="236" t="s">
        <v>4628</v>
      </c>
      <c r="J175" s="235" t="s">
        <v>4651</v>
      </c>
      <c r="K175" s="233" t="s">
        <v>4381</v>
      </c>
      <c r="L175" s="233" t="s">
        <v>4440</v>
      </c>
      <c r="M175" s="233"/>
      <c r="P175" s="233"/>
      <c r="Q175" s="233"/>
    </row>
    <row r="176" spans="1:17">
      <c r="A176" s="214">
        <v>7</v>
      </c>
      <c r="B176" s="233" t="s">
        <v>4576</v>
      </c>
      <c r="C176" s="233"/>
      <c r="D176" s="233"/>
      <c r="E176" s="233"/>
      <c r="F176" s="234"/>
      <c r="G176" s="234"/>
      <c r="H176" s="236" t="s">
        <v>4652</v>
      </c>
      <c r="I176" s="236" t="s">
        <v>4630</v>
      </c>
      <c r="J176" s="235" t="s">
        <v>4653</v>
      </c>
      <c r="K176" s="233" t="s">
        <v>4381</v>
      </c>
      <c r="L176" s="233" t="s">
        <v>4440</v>
      </c>
      <c r="M176" s="233"/>
      <c r="P176" s="233"/>
      <c r="Q176" s="233"/>
    </row>
    <row r="177" spans="1:17" s="226" customFormat="1">
      <c r="A177" s="222">
        <v>5</v>
      </c>
      <c r="B177" s="227" t="s">
        <v>4654</v>
      </c>
      <c r="C177" s="227"/>
      <c r="D177" s="227"/>
      <c r="E177" s="227"/>
      <c r="F177" s="228" t="s">
        <v>4655</v>
      </c>
      <c r="G177" s="228"/>
      <c r="H177" s="228"/>
      <c r="I177" s="228"/>
      <c r="J177" s="229"/>
      <c r="K177" s="227" t="s">
        <v>4308</v>
      </c>
      <c r="L177" s="227" t="s">
        <v>4656</v>
      </c>
      <c r="M177" s="227"/>
      <c r="P177" s="227"/>
      <c r="Q177" s="227"/>
    </row>
    <row r="178" spans="1:17">
      <c r="A178" s="214">
        <v>6</v>
      </c>
      <c r="B178" s="233" t="s">
        <v>4654</v>
      </c>
      <c r="C178" s="233"/>
      <c r="D178" s="233"/>
      <c r="E178" s="233"/>
      <c r="F178" s="234"/>
      <c r="G178" s="234" t="s">
        <v>4657</v>
      </c>
      <c r="H178" s="234"/>
      <c r="I178" s="234"/>
      <c r="J178" s="235"/>
      <c r="K178" s="233" t="s">
        <v>4658</v>
      </c>
      <c r="L178" s="233" t="s">
        <v>4656</v>
      </c>
      <c r="M178" s="233"/>
      <c r="P178" s="233"/>
      <c r="Q178" s="233"/>
    </row>
    <row r="179" spans="1:17">
      <c r="A179" s="214">
        <v>7</v>
      </c>
      <c r="B179" s="233" t="s">
        <v>4654</v>
      </c>
      <c r="C179" s="233"/>
      <c r="D179" s="233"/>
      <c r="E179" s="233"/>
      <c r="F179" s="234"/>
      <c r="G179" s="234"/>
      <c r="H179" s="234" t="s">
        <v>4659</v>
      </c>
      <c r="I179" s="234"/>
      <c r="J179" s="235" t="s">
        <v>4660</v>
      </c>
      <c r="K179" s="233" t="s">
        <v>4658</v>
      </c>
      <c r="L179" s="233" t="s">
        <v>4656</v>
      </c>
      <c r="M179" s="233" t="s">
        <v>4661</v>
      </c>
      <c r="P179" s="233"/>
      <c r="Q179" s="233"/>
    </row>
    <row r="180" spans="1:17">
      <c r="A180" s="214">
        <v>7</v>
      </c>
      <c r="B180" s="233" t="s">
        <v>4654</v>
      </c>
      <c r="C180" s="233"/>
      <c r="D180" s="233"/>
      <c r="E180" s="233"/>
      <c r="F180" s="234"/>
      <c r="G180" s="234"/>
      <c r="H180" s="234" t="s">
        <v>4662</v>
      </c>
      <c r="I180" s="234" t="s">
        <v>4663</v>
      </c>
      <c r="J180" s="235" t="s">
        <v>4664</v>
      </c>
      <c r="K180" s="233" t="s">
        <v>4315</v>
      </c>
      <c r="L180" s="233" t="s">
        <v>4656</v>
      </c>
      <c r="M180" s="233"/>
      <c r="P180" s="233"/>
      <c r="Q180" s="233"/>
    </row>
    <row r="181" spans="1:17">
      <c r="A181" s="214">
        <v>7</v>
      </c>
      <c r="B181" s="233" t="s">
        <v>4654</v>
      </c>
      <c r="C181" s="233"/>
      <c r="D181" s="233"/>
      <c r="E181" s="233"/>
      <c r="F181" s="234"/>
      <c r="G181" s="234"/>
      <c r="H181" s="234" t="s">
        <v>4665</v>
      </c>
      <c r="I181" s="234" t="s">
        <v>4666</v>
      </c>
      <c r="J181" s="235" t="s">
        <v>4667</v>
      </c>
      <c r="K181" s="233" t="s">
        <v>4668</v>
      </c>
      <c r="L181" s="233" t="s">
        <v>4656</v>
      </c>
      <c r="M181" s="233"/>
      <c r="P181" s="233"/>
      <c r="Q181" s="233"/>
    </row>
    <row r="182" spans="1:17">
      <c r="A182" s="214">
        <v>7</v>
      </c>
      <c r="B182" s="233" t="s">
        <v>4654</v>
      </c>
      <c r="C182" s="233"/>
      <c r="D182" s="233"/>
      <c r="E182" s="233"/>
      <c r="F182" s="234"/>
      <c r="G182" s="234"/>
      <c r="H182" s="234" t="s">
        <v>4669</v>
      </c>
      <c r="I182" s="234" t="s">
        <v>4670</v>
      </c>
      <c r="J182" s="235" t="s">
        <v>4671</v>
      </c>
      <c r="K182" s="233" t="s">
        <v>4668</v>
      </c>
      <c r="L182" s="233" t="s">
        <v>4656</v>
      </c>
      <c r="M182" s="233"/>
      <c r="P182" s="233"/>
      <c r="Q182" s="233"/>
    </row>
    <row r="183" spans="1:17">
      <c r="A183" s="214">
        <v>7</v>
      </c>
      <c r="B183" s="230" t="s">
        <v>4654</v>
      </c>
      <c r="C183" s="230"/>
      <c r="D183" s="230"/>
      <c r="E183" s="230"/>
      <c r="F183" s="231"/>
      <c r="G183" s="231"/>
      <c r="H183" s="231" t="s">
        <v>4672</v>
      </c>
      <c r="I183" s="231" t="s">
        <v>4673</v>
      </c>
      <c r="J183" s="232" t="s">
        <v>4674</v>
      </c>
      <c r="K183" s="230" t="s">
        <v>4370</v>
      </c>
      <c r="L183" s="230" t="s">
        <v>4656</v>
      </c>
      <c r="M183" s="230"/>
      <c r="P183" s="233"/>
      <c r="Q183" s="233"/>
    </row>
    <row r="184" spans="1:17" s="226" customFormat="1">
      <c r="A184" s="222">
        <v>5</v>
      </c>
      <c r="B184" s="238" t="s">
        <v>4675</v>
      </c>
      <c r="C184" s="238"/>
      <c r="D184" s="238"/>
      <c r="E184" s="238"/>
      <c r="F184" s="248" t="s">
        <v>4676</v>
      </c>
      <c r="G184" s="248"/>
      <c r="H184" s="248"/>
      <c r="I184" s="248"/>
      <c r="J184" s="249"/>
      <c r="K184" s="238" t="s">
        <v>4308</v>
      </c>
      <c r="L184" s="238" t="s">
        <v>4677</v>
      </c>
      <c r="M184" s="238"/>
      <c r="P184" s="227"/>
      <c r="Q184" s="227"/>
    </row>
    <row r="185" spans="1:17">
      <c r="A185" s="214">
        <v>6</v>
      </c>
      <c r="B185" s="233" t="s">
        <v>4675</v>
      </c>
      <c r="C185" s="233"/>
      <c r="D185" s="233"/>
      <c r="E185" s="233"/>
      <c r="F185" s="234"/>
      <c r="G185" s="234" t="s">
        <v>4678</v>
      </c>
      <c r="H185" s="234"/>
      <c r="I185" s="234"/>
      <c r="J185" s="235"/>
      <c r="K185" s="233" t="s">
        <v>4315</v>
      </c>
      <c r="L185" s="233" t="s">
        <v>4677</v>
      </c>
      <c r="M185" s="233"/>
      <c r="P185" s="233"/>
      <c r="Q185" s="233"/>
    </row>
    <row r="186" spans="1:17">
      <c r="A186" s="214">
        <v>7</v>
      </c>
      <c r="B186" s="233" t="s">
        <v>4675</v>
      </c>
      <c r="C186" s="233"/>
      <c r="D186" s="233"/>
      <c r="E186" s="233"/>
      <c r="F186" s="234"/>
      <c r="G186" s="234"/>
      <c r="H186" s="234" t="s">
        <v>4679</v>
      </c>
      <c r="I186" s="234" t="s">
        <v>4680</v>
      </c>
      <c r="J186" s="235" t="s">
        <v>4681</v>
      </c>
      <c r="K186" s="233" t="s">
        <v>4315</v>
      </c>
      <c r="L186" s="233" t="s">
        <v>4677</v>
      </c>
      <c r="M186" s="233"/>
      <c r="P186" s="233"/>
      <c r="Q186" s="233"/>
    </row>
    <row r="187" spans="1:17">
      <c r="A187" s="214">
        <v>6</v>
      </c>
      <c r="B187" s="233" t="s">
        <v>4675</v>
      </c>
      <c r="C187" s="233"/>
      <c r="D187" s="233"/>
      <c r="E187" s="233"/>
      <c r="F187" s="234"/>
      <c r="G187" s="234" t="s">
        <v>4682</v>
      </c>
      <c r="H187" s="234"/>
      <c r="I187" s="234"/>
      <c r="J187" s="235"/>
      <c r="K187" s="233" t="s">
        <v>4315</v>
      </c>
      <c r="L187" s="233" t="s">
        <v>4677</v>
      </c>
      <c r="M187" s="233"/>
      <c r="P187" s="233"/>
      <c r="Q187" s="233"/>
    </row>
    <row r="188" spans="1:17">
      <c r="A188" s="214">
        <v>7</v>
      </c>
      <c r="B188" s="233" t="s">
        <v>4675</v>
      </c>
      <c r="C188" s="233"/>
      <c r="D188" s="233"/>
      <c r="E188" s="233"/>
      <c r="F188" s="234"/>
      <c r="G188" s="234"/>
      <c r="H188" s="234" t="s">
        <v>4683</v>
      </c>
      <c r="I188" s="234" t="s">
        <v>4684</v>
      </c>
      <c r="J188" s="235" t="s">
        <v>4685</v>
      </c>
      <c r="K188" s="233" t="s">
        <v>4315</v>
      </c>
      <c r="L188" s="233" t="s">
        <v>4677</v>
      </c>
      <c r="M188" s="233"/>
      <c r="P188" s="233"/>
      <c r="Q188" s="233"/>
    </row>
    <row r="189" spans="1:17">
      <c r="B189" s="233"/>
      <c r="C189" s="233"/>
      <c r="D189" s="233"/>
      <c r="E189" s="233"/>
      <c r="F189" s="234"/>
      <c r="G189" s="234"/>
      <c r="H189" s="234"/>
      <c r="I189" s="234"/>
      <c r="J189" s="235"/>
      <c r="K189" s="233"/>
      <c r="L189" s="233"/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</sheetData>
  <autoFilter ref="A6:M186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E72"/>
  <sheetViews>
    <sheetView zoomScale="85" zoomScaleNormal="85" workbookViewId="0">
      <selection activeCell="D39" sqref="D39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2" spans="2:2" ht="17.25">
      <c r="B2" s="417" t="s">
        <v>5892</v>
      </c>
    </row>
    <row r="34" spans="2:5" ht="25.15" customHeight="1">
      <c r="B34" s="41">
        <v>1</v>
      </c>
      <c r="C34" s="44" t="s">
        <v>5803</v>
      </c>
      <c r="D34" s="418"/>
      <c r="E34" s="44"/>
    </row>
    <row r="35" spans="2:5" ht="25.15" customHeight="1">
      <c r="B35" s="41">
        <v>2</v>
      </c>
      <c r="C35" s="44" t="s">
        <v>5802</v>
      </c>
      <c r="D35" s="419" t="s">
        <v>5804</v>
      </c>
      <c r="E35" s="44"/>
    </row>
    <row r="36" spans="2:5" ht="25.15" customHeight="1">
      <c r="B36" s="41">
        <v>3</v>
      </c>
      <c r="C36" s="44" t="s">
        <v>5805</v>
      </c>
      <c r="D36" s="419" t="s">
        <v>5806</v>
      </c>
      <c r="E36" s="44"/>
    </row>
    <row r="37" spans="2:5" ht="25.15" customHeight="1">
      <c r="B37" s="41">
        <v>4</v>
      </c>
      <c r="C37" s="418" t="s">
        <v>5807</v>
      </c>
      <c r="D37" s="419" t="s">
        <v>5808</v>
      </c>
      <c r="E37" s="44"/>
    </row>
    <row r="38" spans="2:5" ht="25.15" customHeight="1">
      <c r="B38" s="41">
        <v>5</v>
      </c>
      <c r="C38" s="44" t="s">
        <v>5809</v>
      </c>
      <c r="D38" s="44"/>
      <c r="E38" s="44"/>
    </row>
    <row r="39" spans="2:5" ht="54" customHeight="1">
      <c r="B39" s="41">
        <v>6</v>
      </c>
      <c r="C39" s="44" t="s">
        <v>5812</v>
      </c>
      <c r="D39" s="419" t="s">
        <v>5813</v>
      </c>
      <c r="E39" s="44"/>
    </row>
    <row r="40" spans="2:5" ht="55.9" customHeight="1">
      <c r="B40" s="41">
        <v>7</v>
      </c>
      <c r="C40" s="44" t="s">
        <v>5886</v>
      </c>
      <c r="D40" s="419" t="s">
        <v>5887</v>
      </c>
      <c r="E40" s="44"/>
    </row>
    <row r="41" spans="2:5" ht="25.15" customHeight="1">
      <c r="B41" s="97"/>
    </row>
    <row r="42" spans="2:5" ht="25.15" customHeight="1">
      <c r="B42" s="97"/>
    </row>
    <row r="43" spans="2:5" ht="25.15" customHeight="1">
      <c r="B43" s="97"/>
    </row>
    <row r="44" spans="2:5">
      <c r="B44" s="97"/>
    </row>
    <row r="45" spans="2:5">
      <c r="B45" s="97"/>
    </row>
    <row r="46" spans="2:5">
      <c r="B46" s="97"/>
    </row>
    <row r="47" spans="2:5">
      <c r="B47" s="97"/>
    </row>
    <row r="48" spans="2:5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M203"/>
  <sheetViews>
    <sheetView zoomScale="85" zoomScaleNormal="85" workbookViewId="0">
      <pane xSplit="3" ySplit="3" topLeftCell="D85" activePane="bottomRight" state="frozen"/>
      <selection pane="topRight" activeCell="D1" sqref="D1"/>
      <selection pane="bottomLeft" activeCell="A4" sqref="A4"/>
      <selection pane="bottomRight" activeCell="R94" sqref="R94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7.62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1" width="14.25" style="97" customWidth="1"/>
    <col min="12" max="12" width="17.25" style="97" customWidth="1"/>
    <col min="13" max="13" width="31.5" style="40" customWidth="1"/>
    <col min="14" max="16384" width="8.75" style="40"/>
  </cols>
  <sheetData>
    <row r="2" spans="2:13" ht="24.6" customHeight="1">
      <c r="G2" s="430" t="s">
        <v>4033</v>
      </c>
      <c r="H2" s="430"/>
      <c r="I2" s="425" t="s">
        <v>3888</v>
      </c>
      <c r="J2" s="425"/>
      <c r="K2" s="399" t="s">
        <v>4973</v>
      </c>
      <c r="L2" s="399" t="s">
        <v>4979</v>
      </c>
    </row>
    <row r="3" spans="2:13" ht="45" customHeight="1">
      <c r="B3" s="175" t="s">
        <v>3871</v>
      </c>
      <c r="C3" s="176" t="s">
        <v>4963</v>
      </c>
      <c r="D3" s="177" t="s">
        <v>5423</v>
      </c>
      <c r="E3" s="175" t="s">
        <v>3872</v>
      </c>
      <c r="F3" s="177" t="s">
        <v>3887</v>
      </c>
      <c r="G3" s="431" t="s">
        <v>3958</v>
      </c>
      <c r="H3" s="432"/>
      <c r="I3" s="175" t="s">
        <v>3884</v>
      </c>
      <c r="J3" s="175" t="s">
        <v>3883</v>
      </c>
      <c r="K3" s="177" t="s">
        <v>5516</v>
      </c>
      <c r="L3" s="177" t="s">
        <v>5776</v>
      </c>
      <c r="M3" s="175" t="s">
        <v>3957</v>
      </c>
    </row>
    <row r="4" spans="2:13" ht="22.9" customHeight="1">
      <c r="B4" s="426" t="s">
        <v>4967</v>
      </c>
      <c r="C4" s="197" t="s">
        <v>3732</v>
      </c>
      <c r="D4" s="331" t="s">
        <v>4965</v>
      </c>
      <c r="E4" s="381" t="s">
        <v>3874</v>
      </c>
      <c r="F4" s="382" t="s">
        <v>3869</v>
      </c>
      <c r="G4" s="383"/>
      <c r="H4" s="384"/>
      <c r="I4" s="381"/>
      <c r="J4" s="381" t="s">
        <v>4057</v>
      </c>
      <c r="K4" s="400" t="s">
        <v>3948</v>
      </c>
      <c r="L4" s="400" t="s">
        <v>3949</v>
      </c>
      <c r="M4" s="385" t="s">
        <v>3955</v>
      </c>
    </row>
    <row r="5" spans="2:13" ht="22.9" customHeight="1">
      <c r="B5" s="427"/>
      <c r="C5" s="205"/>
      <c r="D5" s="183"/>
      <c r="E5" s="386" t="s">
        <v>3950</v>
      </c>
      <c r="F5" s="387" t="s">
        <v>3951</v>
      </c>
      <c r="G5" s="388"/>
      <c r="H5" s="389"/>
      <c r="I5" s="386"/>
      <c r="J5" s="381" t="s">
        <v>4057</v>
      </c>
      <c r="K5" s="401" t="s">
        <v>3952</v>
      </c>
      <c r="L5" s="401" t="s">
        <v>3953</v>
      </c>
      <c r="M5" s="390" t="s">
        <v>4089</v>
      </c>
    </row>
    <row r="6" spans="2:13" ht="22.9" customHeight="1">
      <c r="B6" s="427"/>
      <c r="C6" s="183"/>
      <c r="D6" s="183"/>
      <c r="E6" s="324" t="s">
        <v>3880</v>
      </c>
      <c r="F6" s="324" t="s">
        <v>3886</v>
      </c>
      <c r="G6" s="325"/>
      <c r="H6" s="326"/>
      <c r="I6" s="324"/>
      <c r="J6" s="316" t="s">
        <v>4057</v>
      </c>
      <c r="K6" s="402" t="s">
        <v>3880</v>
      </c>
      <c r="L6" s="402" t="s">
        <v>3881</v>
      </c>
      <c r="M6" s="329" t="s">
        <v>4089</v>
      </c>
    </row>
    <row r="7" spans="2:13" ht="22.9" customHeight="1">
      <c r="B7" s="427"/>
      <c r="C7" s="183"/>
      <c r="D7" s="183"/>
      <c r="E7" s="198"/>
      <c r="F7" s="198"/>
      <c r="G7" s="202"/>
      <c r="H7" s="199"/>
      <c r="I7" s="330"/>
      <c r="J7" s="330"/>
      <c r="K7" s="403"/>
      <c r="L7" s="403"/>
      <c r="M7" s="199"/>
    </row>
    <row r="8" spans="2:13" ht="22.9" customHeight="1">
      <c r="B8" s="427"/>
      <c r="C8" s="183"/>
      <c r="D8" s="183"/>
      <c r="E8" s="160" t="s">
        <v>3954</v>
      </c>
      <c r="F8" s="160" t="s">
        <v>3992</v>
      </c>
      <c r="G8" s="162">
        <v>0.12</v>
      </c>
      <c r="H8" s="161"/>
      <c r="I8" s="160" t="s">
        <v>3885</v>
      </c>
      <c r="J8" s="160"/>
      <c r="K8" s="404"/>
      <c r="L8" s="404"/>
      <c r="M8" s="161"/>
    </row>
    <row r="9" spans="2:13" ht="22.9" customHeight="1">
      <c r="B9" s="427"/>
      <c r="C9" s="184"/>
      <c r="D9" s="184"/>
      <c r="E9" s="198"/>
      <c r="F9" s="198"/>
      <c r="G9" s="202"/>
      <c r="H9" s="199"/>
      <c r="I9" s="330"/>
      <c r="J9" s="330"/>
      <c r="K9" s="403"/>
      <c r="L9" s="403"/>
      <c r="M9" s="199"/>
    </row>
    <row r="10" spans="2:13" ht="22.9" customHeight="1">
      <c r="B10" s="428" t="s">
        <v>4968</v>
      </c>
      <c r="C10" s="197" t="s">
        <v>3732</v>
      </c>
      <c r="D10" s="331" t="s">
        <v>4964</v>
      </c>
      <c r="E10" s="381" t="s">
        <v>3874</v>
      </c>
      <c r="F10" s="382" t="s">
        <v>3869</v>
      </c>
      <c r="G10" s="383"/>
      <c r="H10" s="384"/>
      <c r="I10" s="381"/>
      <c r="J10" s="381" t="s">
        <v>4057</v>
      </c>
      <c r="K10" s="400" t="s">
        <v>3948</v>
      </c>
      <c r="L10" s="400" t="s">
        <v>3949</v>
      </c>
      <c r="M10" s="385" t="s">
        <v>3955</v>
      </c>
    </row>
    <row r="11" spans="2:13" ht="22.9" customHeight="1">
      <c r="B11" s="429"/>
      <c r="C11" s="205" t="s">
        <v>5465</v>
      </c>
      <c r="D11" s="183"/>
      <c r="E11" s="386" t="s">
        <v>3950</v>
      </c>
      <c r="F11" s="387" t="s">
        <v>3951</v>
      </c>
      <c r="G11" s="388"/>
      <c r="H11" s="389"/>
      <c r="I11" s="386"/>
      <c r="J11" s="381" t="s">
        <v>4057</v>
      </c>
      <c r="K11" s="401" t="s">
        <v>3952</v>
      </c>
      <c r="L11" s="401" t="s">
        <v>3953</v>
      </c>
      <c r="M11" s="390" t="s">
        <v>4089</v>
      </c>
    </row>
    <row r="12" spans="2:13" ht="22.9" customHeight="1">
      <c r="B12" s="429"/>
      <c r="C12" s="205" t="s">
        <v>5471</v>
      </c>
      <c r="D12" s="183"/>
      <c r="E12" s="324" t="s">
        <v>3880</v>
      </c>
      <c r="F12" s="324" t="s">
        <v>3886</v>
      </c>
      <c r="G12" s="325"/>
      <c r="H12" s="326"/>
      <c r="I12" s="324"/>
      <c r="J12" s="316" t="s">
        <v>4057</v>
      </c>
      <c r="K12" s="402" t="s">
        <v>3880</v>
      </c>
      <c r="L12" s="402" t="s">
        <v>3881</v>
      </c>
      <c r="M12" s="327" t="s">
        <v>3955</v>
      </c>
    </row>
    <row r="13" spans="2:13" ht="22.9" customHeight="1">
      <c r="B13" s="429"/>
      <c r="C13" s="183"/>
      <c r="D13" s="183"/>
      <c r="E13" s="198"/>
      <c r="F13" s="198"/>
      <c r="G13" s="202"/>
      <c r="H13" s="199"/>
      <c r="I13" s="330"/>
      <c r="J13" s="330"/>
      <c r="K13" s="403"/>
      <c r="L13" s="403"/>
      <c r="M13" s="199"/>
    </row>
    <row r="14" spans="2:13" ht="22.9" customHeight="1">
      <c r="B14" s="429"/>
      <c r="C14" s="183"/>
      <c r="D14" s="183"/>
      <c r="E14" s="160" t="s">
        <v>3954</v>
      </c>
      <c r="F14" s="160" t="s">
        <v>3890</v>
      </c>
      <c r="G14" s="162">
        <v>0.12</v>
      </c>
      <c r="H14" s="161"/>
      <c r="I14" s="160" t="s">
        <v>3885</v>
      </c>
      <c r="J14" s="160"/>
      <c r="K14" s="404"/>
      <c r="L14" s="404"/>
      <c r="M14" s="161"/>
    </row>
    <row r="15" spans="2:13" ht="22.9" customHeight="1">
      <c r="B15" s="429"/>
      <c r="C15" s="183"/>
      <c r="D15" s="183"/>
      <c r="E15" s="163"/>
      <c r="F15" s="160"/>
      <c r="G15" s="162"/>
      <c r="H15" s="161"/>
      <c r="I15" s="160"/>
      <c r="J15" s="160"/>
      <c r="K15" s="404"/>
      <c r="L15" s="404"/>
      <c r="M15" s="164"/>
    </row>
    <row r="16" spans="2:13" ht="22.9" customHeight="1">
      <c r="B16" s="429"/>
      <c r="C16" s="183"/>
      <c r="D16" s="183"/>
      <c r="E16" s="198"/>
      <c r="F16" s="198"/>
      <c r="G16" s="202"/>
      <c r="H16" s="199"/>
      <c r="I16" s="330"/>
      <c r="J16" s="330"/>
      <c r="K16" s="403"/>
      <c r="L16" s="403"/>
      <c r="M16" s="199"/>
    </row>
    <row r="17" spans="2:13" ht="22.9" customHeight="1">
      <c r="B17" s="429"/>
      <c r="C17" s="184"/>
      <c r="D17" s="184"/>
      <c r="E17" s="198"/>
      <c r="F17" s="198"/>
      <c r="G17" s="202"/>
      <c r="H17" s="199"/>
      <c r="I17" s="330"/>
      <c r="J17" s="330"/>
      <c r="K17" s="403"/>
      <c r="L17" s="403"/>
      <c r="M17" s="199"/>
    </row>
    <row r="18" spans="2:13" ht="22.9" customHeight="1">
      <c r="B18" s="429"/>
      <c r="C18" s="197" t="s">
        <v>3732</v>
      </c>
      <c r="D18" s="331" t="s">
        <v>5464</v>
      </c>
      <c r="E18" s="316" t="s">
        <v>3874</v>
      </c>
      <c r="F18" s="316" t="s">
        <v>3869</v>
      </c>
      <c r="G18" s="317"/>
      <c r="H18" s="318"/>
      <c r="I18" s="316"/>
      <c r="J18" s="316" t="s">
        <v>4057</v>
      </c>
      <c r="K18" s="405" t="s">
        <v>3948</v>
      </c>
      <c r="L18" s="405" t="s">
        <v>3949</v>
      </c>
      <c r="M18" s="319" t="s">
        <v>3955</v>
      </c>
    </row>
    <row r="19" spans="2:13" ht="22.9" customHeight="1">
      <c r="B19" s="429"/>
      <c r="C19" s="183"/>
      <c r="D19" s="183"/>
      <c r="E19" s="386" t="s">
        <v>3950</v>
      </c>
      <c r="F19" s="387" t="s">
        <v>3836</v>
      </c>
      <c r="G19" s="388"/>
      <c r="H19" s="389"/>
      <c r="I19" s="386"/>
      <c r="J19" s="381" t="s">
        <v>4057</v>
      </c>
      <c r="K19" s="401" t="s">
        <v>3952</v>
      </c>
      <c r="L19" s="401" t="s">
        <v>3953</v>
      </c>
      <c r="M19" s="390" t="s">
        <v>4089</v>
      </c>
    </row>
    <row r="20" spans="2:13" ht="22.9" customHeight="1">
      <c r="B20" s="429"/>
      <c r="C20" s="205" t="s">
        <v>5472</v>
      </c>
      <c r="D20" s="183"/>
      <c r="E20" s="324" t="s">
        <v>3880</v>
      </c>
      <c r="F20" s="324" t="s">
        <v>3886</v>
      </c>
      <c r="G20" s="325"/>
      <c r="H20" s="326"/>
      <c r="I20" s="324"/>
      <c r="J20" s="316" t="s">
        <v>4057</v>
      </c>
      <c r="K20" s="402" t="s">
        <v>3880</v>
      </c>
      <c r="L20" s="402" t="s">
        <v>3881</v>
      </c>
      <c r="M20" s="327" t="s">
        <v>3955</v>
      </c>
    </row>
    <row r="21" spans="2:13" ht="22.9" customHeight="1">
      <c r="B21" s="429"/>
      <c r="C21" s="183"/>
      <c r="D21" s="183"/>
      <c r="E21" s="198"/>
      <c r="F21" s="198"/>
      <c r="G21" s="202"/>
      <c r="H21" s="199"/>
      <c r="I21" s="330"/>
      <c r="J21" s="330"/>
      <c r="K21" s="403"/>
      <c r="L21" s="403"/>
      <c r="M21" s="199"/>
    </row>
    <row r="22" spans="2:13" ht="22.9" customHeight="1">
      <c r="B22" s="429"/>
      <c r="C22" s="183"/>
      <c r="D22" s="183"/>
      <c r="E22" s="160" t="s">
        <v>3866</v>
      </c>
      <c r="F22" s="160" t="s">
        <v>3890</v>
      </c>
      <c r="G22" s="162">
        <v>0.12</v>
      </c>
      <c r="H22" s="161"/>
      <c r="I22" s="160" t="s">
        <v>3885</v>
      </c>
      <c r="J22" s="160"/>
      <c r="K22" s="404"/>
      <c r="L22" s="404"/>
      <c r="M22" s="161"/>
    </row>
    <row r="23" spans="2:13" ht="22.9" customHeight="1">
      <c r="B23" s="429"/>
      <c r="C23" s="183"/>
      <c r="D23" s="183"/>
      <c r="E23" s="163" t="s">
        <v>4966</v>
      </c>
      <c r="F23" s="160" t="s">
        <v>4001</v>
      </c>
      <c r="G23" s="162">
        <v>0.06</v>
      </c>
      <c r="H23" s="161" t="s">
        <v>3867</v>
      </c>
      <c r="I23" s="160" t="s">
        <v>3885</v>
      </c>
      <c r="J23" s="160"/>
      <c r="K23" s="404"/>
      <c r="L23" s="404"/>
      <c r="M23" s="208" t="s">
        <v>5473</v>
      </c>
    </row>
    <row r="24" spans="2:13" ht="22.9" customHeight="1">
      <c r="B24" s="429"/>
      <c r="C24" s="183"/>
      <c r="D24" s="183"/>
      <c r="E24" s="163" t="s">
        <v>5470</v>
      </c>
      <c r="F24" s="160" t="s">
        <v>5469</v>
      </c>
      <c r="G24" s="162">
        <v>0.06</v>
      </c>
      <c r="H24" s="161" t="s">
        <v>3867</v>
      </c>
      <c r="I24" s="160" t="s">
        <v>3885</v>
      </c>
      <c r="J24" s="160"/>
      <c r="K24" s="404"/>
      <c r="L24" s="404"/>
      <c r="M24" s="208" t="s">
        <v>5473</v>
      </c>
    </row>
    <row r="25" spans="2:13" ht="22.9" customHeight="1">
      <c r="B25" s="426"/>
      <c r="C25" s="184"/>
      <c r="D25" s="184"/>
      <c r="E25" s="198"/>
      <c r="F25" s="198"/>
      <c r="G25" s="202"/>
      <c r="H25" s="199"/>
      <c r="I25" s="330"/>
      <c r="J25" s="330"/>
      <c r="K25" s="403"/>
      <c r="L25" s="403"/>
      <c r="M25" s="199"/>
    </row>
    <row r="26" spans="2:13" ht="22.9" customHeight="1">
      <c r="B26" s="426" t="s">
        <v>4969</v>
      </c>
      <c r="C26" s="197" t="s">
        <v>3732</v>
      </c>
      <c r="D26" s="331" t="s">
        <v>4970</v>
      </c>
      <c r="E26" s="381" t="s">
        <v>3874</v>
      </c>
      <c r="F26" s="382" t="s">
        <v>3869</v>
      </c>
      <c r="G26" s="383"/>
      <c r="H26" s="384"/>
      <c r="I26" s="381"/>
      <c r="J26" s="381" t="s">
        <v>4057</v>
      </c>
      <c r="K26" s="400" t="s">
        <v>3948</v>
      </c>
      <c r="L26" s="400" t="s">
        <v>3949</v>
      </c>
      <c r="M26" s="385" t="s">
        <v>3955</v>
      </c>
    </row>
    <row r="27" spans="2:13" ht="22.9" customHeight="1">
      <c r="B27" s="427"/>
      <c r="C27" s="183"/>
      <c r="D27" s="183"/>
      <c r="E27" s="386" t="s">
        <v>3950</v>
      </c>
      <c r="F27" s="387" t="s">
        <v>3951</v>
      </c>
      <c r="G27" s="388"/>
      <c r="H27" s="389"/>
      <c r="I27" s="386"/>
      <c r="J27" s="381" t="s">
        <v>4057</v>
      </c>
      <c r="K27" s="401" t="s">
        <v>3952</v>
      </c>
      <c r="L27" s="401" t="s">
        <v>3953</v>
      </c>
      <c r="M27" s="390" t="s">
        <v>4089</v>
      </c>
    </row>
    <row r="28" spans="2:13" ht="22.9" customHeight="1">
      <c r="B28" s="427"/>
      <c r="C28" s="183"/>
      <c r="D28" s="183"/>
      <c r="E28" s="324" t="s">
        <v>3880</v>
      </c>
      <c r="F28" s="324" t="s">
        <v>3886</v>
      </c>
      <c r="G28" s="325"/>
      <c r="H28" s="326"/>
      <c r="I28" s="324"/>
      <c r="J28" s="316" t="s">
        <v>4057</v>
      </c>
      <c r="K28" s="402" t="s">
        <v>3880</v>
      </c>
      <c r="L28" s="402" t="s">
        <v>3881</v>
      </c>
      <c r="M28" s="327" t="s">
        <v>3955</v>
      </c>
    </row>
    <row r="29" spans="2:13" ht="22.9" customHeight="1">
      <c r="B29" s="427"/>
      <c r="C29" s="183"/>
      <c r="D29" s="183"/>
      <c r="E29" s="324" t="s">
        <v>4998</v>
      </c>
      <c r="F29" s="324" t="s">
        <v>4999</v>
      </c>
      <c r="G29" s="325"/>
      <c r="H29" s="326"/>
      <c r="I29" s="324"/>
      <c r="J29" s="316" t="s">
        <v>4057</v>
      </c>
      <c r="K29" s="402"/>
      <c r="L29" s="402" t="s">
        <v>5000</v>
      </c>
      <c r="M29" s="327"/>
    </row>
    <row r="30" spans="2:13" ht="22.9" customHeight="1">
      <c r="B30" s="427"/>
      <c r="C30" s="183"/>
      <c r="D30" s="183"/>
      <c r="E30" s="198"/>
      <c r="F30" s="198"/>
      <c r="G30" s="202"/>
      <c r="H30" s="199"/>
      <c r="I30" s="330"/>
      <c r="J30" s="330"/>
      <c r="K30" s="403"/>
      <c r="L30" s="403"/>
      <c r="M30" s="199"/>
    </row>
    <row r="31" spans="2:13" ht="22.9" customHeight="1">
      <c r="B31" s="427"/>
      <c r="C31" s="183"/>
      <c r="D31" s="183"/>
      <c r="E31" s="160" t="s">
        <v>3954</v>
      </c>
      <c r="F31" s="160" t="s">
        <v>3890</v>
      </c>
      <c r="G31" s="162">
        <v>0.1</v>
      </c>
      <c r="H31" s="161"/>
      <c r="I31" s="160" t="s">
        <v>3885</v>
      </c>
      <c r="J31" s="160"/>
      <c r="K31" s="404"/>
      <c r="L31" s="404"/>
      <c r="M31" s="161"/>
    </row>
    <row r="32" spans="2:13" ht="22.9" customHeight="1">
      <c r="B32" s="427"/>
      <c r="C32" s="183"/>
      <c r="D32" s="183"/>
      <c r="E32" s="160"/>
      <c r="F32" s="160"/>
      <c r="G32" s="162"/>
      <c r="H32" s="161"/>
      <c r="I32" s="160"/>
      <c r="J32" s="160"/>
      <c r="K32" s="404"/>
      <c r="L32" s="404"/>
      <c r="M32" s="164"/>
    </row>
    <row r="33" spans="2:13" ht="22.9" customHeight="1">
      <c r="B33" s="427"/>
      <c r="C33" s="183"/>
      <c r="D33" s="183"/>
      <c r="E33" s="198"/>
      <c r="F33" s="198"/>
      <c r="G33" s="202"/>
      <c r="H33" s="199"/>
      <c r="I33" s="330"/>
      <c r="J33" s="330"/>
      <c r="K33" s="403"/>
      <c r="L33" s="403"/>
      <c r="M33" s="199"/>
    </row>
    <row r="34" spans="2:13" ht="22.9" customHeight="1">
      <c r="B34" s="427"/>
      <c r="C34" s="184"/>
      <c r="D34" s="184"/>
      <c r="E34" s="198"/>
      <c r="F34" s="198"/>
      <c r="G34" s="202"/>
      <c r="H34" s="199"/>
      <c r="I34" s="330"/>
      <c r="J34" s="330"/>
      <c r="K34" s="403"/>
      <c r="L34" s="403"/>
      <c r="M34" s="199"/>
    </row>
    <row r="35" spans="2:13" ht="22.9" customHeight="1">
      <c r="B35" s="428" t="s">
        <v>3873</v>
      </c>
      <c r="C35" s="197" t="s">
        <v>4043</v>
      </c>
      <c r="D35" s="331" t="s">
        <v>4971</v>
      </c>
      <c r="E35" s="386" t="s">
        <v>3899</v>
      </c>
      <c r="F35" s="387" t="s">
        <v>3869</v>
      </c>
      <c r="G35" s="388"/>
      <c r="H35" s="389"/>
      <c r="I35" s="386"/>
      <c r="J35" s="381" t="s">
        <v>4057</v>
      </c>
      <c r="K35" s="401" t="s">
        <v>3874</v>
      </c>
      <c r="L35" s="401" t="s">
        <v>3875</v>
      </c>
      <c r="M35" s="391" t="s">
        <v>3955</v>
      </c>
    </row>
    <row r="36" spans="2:13" ht="22.9" customHeight="1">
      <c r="B36" s="429"/>
      <c r="C36" s="205" t="s">
        <v>5357</v>
      </c>
      <c r="D36" s="183"/>
      <c r="E36" s="386" t="s">
        <v>3950</v>
      </c>
      <c r="F36" s="387" t="s">
        <v>3836</v>
      </c>
      <c r="G36" s="388"/>
      <c r="H36" s="389"/>
      <c r="I36" s="386"/>
      <c r="J36" s="381" t="s">
        <v>4057</v>
      </c>
      <c r="K36" s="401" t="s">
        <v>3950</v>
      </c>
      <c r="L36" s="401" t="s">
        <v>3953</v>
      </c>
      <c r="M36" s="390" t="s">
        <v>4089</v>
      </c>
    </row>
    <row r="37" spans="2:13" ht="22.9" customHeight="1">
      <c r="B37" s="429"/>
      <c r="C37" s="183"/>
      <c r="D37" s="183"/>
      <c r="E37" s="386" t="s">
        <v>3880</v>
      </c>
      <c r="F37" s="387" t="s">
        <v>3886</v>
      </c>
      <c r="G37" s="388"/>
      <c r="H37" s="389"/>
      <c r="I37" s="386"/>
      <c r="J37" s="381" t="s">
        <v>4057</v>
      </c>
      <c r="K37" s="401" t="s">
        <v>3880</v>
      </c>
      <c r="L37" s="401" t="s">
        <v>3881</v>
      </c>
      <c r="M37" s="390" t="s">
        <v>4096</v>
      </c>
    </row>
    <row r="38" spans="2:13" ht="22.9" customHeight="1">
      <c r="B38" s="429"/>
      <c r="C38" s="183"/>
      <c r="D38" s="183"/>
      <c r="E38" s="386" t="s">
        <v>4091</v>
      </c>
      <c r="F38" s="387" t="s">
        <v>3882</v>
      </c>
      <c r="G38" s="388"/>
      <c r="H38" s="389"/>
      <c r="I38" s="386"/>
      <c r="J38" s="381" t="s">
        <v>4057</v>
      </c>
      <c r="K38" s="401" t="s">
        <v>3879</v>
      </c>
      <c r="L38" s="406" t="s">
        <v>4090</v>
      </c>
      <c r="M38" s="391" t="s">
        <v>3955</v>
      </c>
    </row>
    <row r="39" spans="2:13" ht="22.9" customHeight="1">
      <c r="B39" s="429"/>
      <c r="C39" s="183"/>
      <c r="D39" s="183"/>
      <c r="E39" s="386" t="s">
        <v>5466</v>
      </c>
      <c r="F39" s="387" t="s">
        <v>5364</v>
      </c>
      <c r="G39" s="388"/>
      <c r="H39" s="389"/>
      <c r="I39" s="386"/>
      <c r="J39" s="381" t="s">
        <v>5365</v>
      </c>
      <c r="K39" s="401"/>
      <c r="L39" s="406" t="s">
        <v>5366</v>
      </c>
      <c r="M39" s="391" t="s">
        <v>5367</v>
      </c>
    </row>
    <row r="40" spans="2:13" ht="22.9" customHeight="1">
      <c r="B40" s="429"/>
      <c r="C40" s="183"/>
      <c r="D40" s="183"/>
      <c r="E40" s="324" t="s">
        <v>4098</v>
      </c>
      <c r="F40" s="324" t="s">
        <v>3843</v>
      </c>
      <c r="G40" s="325"/>
      <c r="H40" s="326"/>
      <c r="I40" s="324"/>
      <c r="J40" s="316" t="s">
        <v>4057</v>
      </c>
      <c r="K40" s="402" t="s">
        <v>3876</v>
      </c>
      <c r="L40" s="402" t="s">
        <v>3877</v>
      </c>
      <c r="M40" s="327" t="s">
        <v>3955</v>
      </c>
    </row>
    <row r="41" spans="2:13" ht="22.9" customHeight="1">
      <c r="B41" s="429"/>
      <c r="C41" s="183"/>
      <c r="D41" s="183"/>
      <c r="E41" s="324" t="s">
        <v>4099</v>
      </c>
      <c r="F41" s="324" t="s">
        <v>3840</v>
      </c>
      <c r="G41" s="325"/>
      <c r="H41" s="326"/>
      <c r="I41" s="324"/>
      <c r="J41" s="316" t="s">
        <v>4057</v>
      </c>
      <c r="K41" s="402" t="s">
        <v>3878</v>
      </c>
      <c r="L41" s="402" t="s">
        <v>3841</v>
      </c>
      <c r="M41" s="327" t="s">
        <v>3955</v>
      </c>
    </row>
    <row r="42" spans="2:13" ht="22.9" customHeight="1">
      <c r="B42" s="429"/>
      <c r="C42" s="183"/>
      <c r="D42" s="183"/>
      <c r="E42" s="160" t="s">
        <v>5356</v>
      </c>
      <c r="F42" s="160" t="s">
        <v>3890</v>
      </c>
      <c r="G42" s="162">
        <v>0.12</v>
      </c>
      <c r="H42" s="161"/>
      <c r="I42" s="160" t="s">
        <v>3885</v>
      </c>
      <c r="J42" s="160"/>
      <c r="K42" s="404"/>
      <c r="L42" s="404"/>
      <c r="M42" s="161"/>
    </row>
    <row r="43" spans="2:13" ht="22.9" customHeight="1">
      <c r="B43" s="429"/>
      <c r="C43" s="205"/>
      <c r="D43" s="183"/>
      <c r="E43" s="160"/>
      <c r="F43" s="160"/>
      <c r="G43" s="193"/>
      <c r="H43" s="161"/>
      <c r="I43" s="160"/>
      <c r="J43" s="160"/>
      <c r="K43" s="404"/>
      <c r="L43" s="404"/>
      <c r="M43" s="164"/>
    </row>
    <row r="44" spans="2:13" ht="22.9" customHeight="1">
      <c r="B44" s="429"/>
      <c r="C44" s="333"/>
      <c r="D44" s="183"/>
      <c r="E44" s="160" t="s">
        <v>5344</v>
      </c>
      <c r="F44" s="160" t="s">
        <v>5345</v>
      </c>
      <c r="G44" s="193">
        <v>0.1</v>
      </c>
      <c r="H44" s="161" t="s">
        <v>3867</v>
      </c>
      <c r="I44" s="160" t="s">
        <v>3885</v>
      </c>
      <c r="J44" s="160"/>
      <c r="K44" s="404"/>
      <c r="L44" s="404"/>
      <c r="M44" s="164"/>
    </row>
    <row r="45" spans="2:13" ht="22.9" customHeight="1">
      <c r="B45" s="429"/>
      <c r="C45" s="333"/>
      <c r="D45" s="183"/>
      <c r="E45" s="160" t="s">
        <v>3894</v>
      </c>
      <c r="F45" s="160" t="s">
        <v>3895</v>
      </c>
      <c r="G45" s="162">
        <v>0.15</v>
      </c>
      <c r="H45" s="161" t="s">
        <v>3867</v>
      </c>
      <c r="I45" s="160" t="s">
        <v>3885</v>
      </c>
      <c r="J45" s="160"/>
      <c r="K45" s="404"/>
      <c r="L45" s="404"/>
      <c r="M45" s="164"/>
    </row>
    <row r="46" spans="2:13" ht="22.9" customHeight="1">
      <c r="B46" s="429"/>
      <c r="C46" s="205" t="s">
        <v>5352</v>
      </c>
      <c r="D46" s="183"/>
      <c r="E46" s="160" t="s">
        <v>3896</v>
      </c>
      <c r="F46" s="160" t="s">
        <v>3897</v>
      </c>
      <c r="G46" s="162">
        <v>0.15</v>
      </c>
      <c r="H46" s="161" t="s">
        <v>3867</v>
      </c>
      <c r="I46" s="160" t="s">
        <v>3885</v>
      </c>
      <c r="J46" s="160"/>
      <c r="K46" s="404"/>
      <c r="L46" s="404"/>
      <c r="M46" s="164"/>
    </row>
    <row r="47" spans="2:13" ht="22.9" customHeight="1">
      <c r="B47" s="429"/>
      <c r="C47" s="333" t="s">
        <v>5353</v>
      </c>
      <c r="D47" s="183"/>
      <c r="E47" s="163" t="s">
        <v>5355</v>
      </c>
      <c r="F47" s="160" t="s">
        <v>3868</v>
      </c>
      <c r="G47" s="193">
        <v>1.1499999999999999</v>
      </c>
      <c r="H47" s="161"/>
      <c r="I47" s="160" t="s">
        <v>3885</v>
      </c>
      <c r="J47" s="160"/>
      <c r="K47" s="404"/>
      <c r="L47" s="404"/>
      <c r="M47" s="164"/>
    </row>
    <row r="48" spans="2:13" ht="22.9" customHeight="1">
      <c r="B48" s="429"/>
      <c r="C48" s="333" t="s">
        <v>5354</v>
      </c>
      <c r="D48" s="183"/>
      <c r="E48" s="163" t="s">
        <v>4108</v>
      </c>
      <c r="F48" s="160" t="s">
        <v>3864</v>
      </c>
      <c r="G48" s="193">
        <v>0.1</v>
      </c>
      <c r="H48" s="161"/>
      <c r="I48" s="160" t="s">
        <v>3885</v>
      </c>
      <c r="J48" s="160"/>
      <c r="K48" s="404"/>
      <c r="L48" s="404"/>
      <c r="M48" s="164"/>
    </row>
    <row r="49" spans="2:13" ht="22.9" customHeight="1">
      <c r="B49" s="429"/>
      <c r="C49" s="333" t="s">
        <v>4976</v>
      </c>
      <c r="D49" s="183"/>
      <c r="E49" s="160" t="s">
        <v>3889</v>
      </c>
      <c r="F49" s="160" t="s">
        <v>3865</v>
      </c>
      <c r="G49" s="162">
        <v>0.2</v>
      </c>
      <c r="H49" s="161" t="s">
        <v>3867</v>
      </c>
      <c r="I49" s="160" t="s">
        <v>3885</v>
      </c>
      <c r="J49" s="160"/>
      <c r="K49" s="404"/>
      <c r="L49" s="404"/>
      <c r="M49" s="161"/>
    </row>
    <row r="50" spans="2:13" ht="22.9" customHeight="1">
      <c r="B50" s="429"/>
      <c r="C50" s="333"/>
      <c r="D50" s="183"/>
      <c r="E50" s="207" t="s">
        <v>4105</v>
      </c>
      <c r="F50" s="160" t="s">
        <v>4106</v>
      </c>
      <c r="G50" s="162">
        <v>1</v>
      </c>
      <c r="H50" s="161"/>
      <c r="I50" s="160" t="s">
        <v>3885</v>
      </c>
      <c r="J50" s="160"/>
      <c r="K50" s="404"/>
      <c r="L50" s="404"/>
      <c r="M50" s="208" t="s">
        <v>4974</v>
      </c>
    </row>
    <row r="51" spans="2:13" ht="22.9" customHeight="1">
      <c r="B51" s="429"/>
      <c r="C51" s="333"/>
      <c r="D51" s="183"/>
      <c r="E51" s="160"/>
      <c r="F51" s="160"/>
      <c r="G51" s="347"/>
      <c r="H51" s="161"/>
      <c r="I51" s="160"/>
      <c r="J51" s="160"/>
      <c r="K51" s="404"/>
      <c r="L51" s="404"/>
      <c r="M51" s="208"/>
    </row>
    <row r="52" spans="2:13" ht="22.9" customHeight="1">
      <c r="B52" s="429"/>
      <c r="C52" s="184"/>
      <c r="D52" s="184"/>
      <c r="E52" s="198"/>
      <c r="F52" s="198"/>
      <c r="G52" s="202"/>
      <c r="H52" s="199"/>
      <c r="I52" s="330"/>
      <c r="J52" s="330"/>
      <c r="K52" s="403"/>
      <c r="L52" s="403"/>
      <c r="M52" s="199"/>
    </row>
    <row r="53" spans="2:13" ht="22.9" customHeight="1">
      <c r="B53" s="429"/>
      <c r="C53" s="197" t="s">
        <v>4043</v>
      </c>
      <c r="D53" s="331" t="s">
        <v>5360</v>
      </c>
      <c r="E53" s="386" t="s">
        <v>3899</v>
      </c>
      <c r="F53" s="387" t="s">
        <v>3869</v>
      </c>
      <c r="G53" s="388"/>
      <c r="H53" s="389"/>
      <c r="I53" s="386"/>
      <c r="J53" s="381" t="s">
        <v>4057</v>
      </c>
      <c r="K53" s="401" t="s">
        <v>3874</v>
      </c>
      <c r="L53" s="401" t="s">
        <v>3875</v>
      </c>
      <c r="M53" s="391" t="s">
        <v>3955</v>
      </c>
    </row>
    <row r="54" spans="2:13" ht="22.9" customHeight="1">
      <c r="B54" s="429"/>
      <c r="C54" s="205" t="s">
        <v>5361</v>
      </c>
      <c r="D54" s="183"/>
      <c r="E54" s="386" t="s">
        <v>3950</v>
      </c>
      <c r="F54" s="387" t="s">
        <v>3836</v>
      </c>
      <c r="G54" s="388"/>
      <c r="H54" s="389"/>
      <c r="I54" s="386"/>
      <c r="J54" s="381" t="s">
        <v>4057</v>
      </c>
      <c r="K54" s="401" t="s">
        <v>3950</v>
      </c>
      <c r="L54" s="401" t="s">
        <v>3953</v>
      </c>
      <c r="M54" s="390" t="s">
        <v>4089</v>
      </c>
    </row>
    <row r="55" spans="2:13" ht="22.9" customHeight="1">
      <c r="B55" s="429"/>
      <c r="C55" s="183"/>
      <c r="D55" s="183"/>
      <c r="E55" s="386" t="s">
        <v>3880</v>
      </c>
      <c r="F55" s="387" t="s">
        <v>3886</v>
      </c>
      <c r="G55" s="388"/>
      <c r="H55" s="389"/>
      <c r="I55" s="386"/>
      <c r="J55" s="381" t="s">
        <v>4057</v>
      </c>
      <c r="K55" s="401" t="s">
        <v>3880</v>
      </c>
      <c r="L55" s="401" t="s">
        <v>3881</v>
      </c>
      <c r="M55" s="390" t="s">
        <v>4096</v>
      </c>
    </row>
    <row r="56" spans="2:13" ht="22.9" customHeight="1">
      <c r="B56" s="429"/>
      <c r="C56" s="183"/>
      <c r="D56" s="183"/>
      <c r="E56" s="386" t="s">
        <v>4091</v>
      </c>
      <c r="F56" s="387" t="s">
        <v>3882</v>
      </c>
      <c r="G56" s="388"/>
      <c r="H56" s="389"/>
      <c r="I56" s="386"/>
      <c r="J56" s="381" t="s">
        <v>4057</v>
      </c>
      <c r="K56" s="401" t="s">
        <v>3879</v>
      </c>
      <c r="L56" s="406" t="s">
        <v>4090</v>
      </c>
      <c r="M56" s="391" t="s">
        <v>3955</v>
      </c>
    </row>
    <row r="57" spans="2:13" ht="22.9" customHeight="1">
      <c r="B57" s="429"/>
      <c r="C57" s="183"/>
      <c r="D57" s="183"/>
      <c r="E57" s="324" t="s">
        <v>3876</v>
      </c>
      <c r="F57" s="324" t="s">
        <v>3843</v>
      </c>
      <c r="G57" s="325"/>
      <c r="H57" s="326"/>
      <c r="I57" s="324"/>
      <c r="J57" s="316" t="s">
        <v>4057</v>
      </c>
      <c r="K57" s="402" t="s">
        <v>3876</v>
      </c>
      <c r="L57" s="402" t="s">
        <v>3877</v>
      </c>
      <c r="M57" s="327" t="s">
        <v>3955</v>
      </c>
    </row>
    <row r="58" spans="2:13" ht="22.9" customHeight="1">
      <c r="B58" s="429"/>
      <c r="C58" s="183"/>
      <c r="D58" s="183"/>
      <c r="E58" s="324" t="s">
        <v>3878</v>
      </c>
      <c r="F58" s="324" t="s">
        <v>3840</v>
      </c>
      <c r="G58" s="325"/>
      <c r="H58" s="326"/>
      <c r="I58" s="324"/>
      <c r="J58" s="316" t="s">
        <v>4057</v>
      </c>
      <c r="K58" s="402" t="s">
        <v>3878</v>
      </c>
      <c r="L58" s="402" t="s">
        <v>3841</v>
      </c>
      <c r="M58" s="327" t="s">
        <v>3955</v>
      </c>
    </row>
    <row r="59" spans="2:13" ht="22.9" customHeight="1">
      <c r="B59" s="429"/>
      <c r="C59" s="183"/>
      <c r="D59" s="183"/>
      <c r="E59" s="160" t="s">
        <v>3927</v>
      </c>
      <c r="F59" s="160" t="s">
        <v>3890</v>
      </c>
      <c r="G59" s="162">
        <v>0.12</v>
      </c>
      <c r="H59" s="161"/>
      <c r="I59" s="160" t="s">
        <v>3885</v>
      </c>
      <c r="J59" s="160"/>
      <c r="K59" s="404"/>
      <c r="L59" s="404"/>
      <c r="M59" s="161"/>
    </row>
    <row r="60" spans="2:13" ht="22.9" customHeight="1">
      <c r="B60" s="429"/>
      <c r="C60" s="333"/>
      <c r="D60" s="183"/>
      <c r="E60" s="198"/>
      <c r="F60" s="198"/>
      <c r="G60" s="206"/>
      <c r="H60" s="199"/>
      <c r="I60" s="198"/>
      <c r="J60" s="198"/>
      <c r="K60" s="403"/>
      <c r="L60" s="403"/>
      <c r="M60" s="199"/>
    </row>
    <row r="61" spans="2:13" ht="22.9" customHeight="1">
      <c r="B61" s="429"/>
      <c r="C61" s="183"/>
      <c r="D61" s="183"/>
      <c r="E61" s="160" t="s">
        <v>5350</v>
      </c>
      <c r="F61" s="160" t="s">
        <v>5349</v>
      </c>
      <c r="G61" s="193">
        <v>0</v>
      </c>
      <c r="H61" s="161" t="s">
        <v>3867</v>
      </c>
      <c r="I61" s="160" t="s">
        <v>3885</v>
      </c>
      <c r="J61" s="160"/>
      <c r="K61" s="404"/>
      <c r="L61" s="404"/>
      <c r="M61" s="164" t="s">
        <v>5351</v>
      </c>
    </row>
    <row r="62" spans="2:13" ht="22.9" customHeight="1">
      <c r="B62" s="429"/>
      <c r="C62" s="183"/>
      <c r="D62" s="183"/>
      <c r="E62" s="160" t="s">
        <v>5344</v>
      </c>
      <c r="F62" s="160" t="s">
        <v>5345</v>
      </c>
      <c r="G62" s="193">
        <v>0.1</v>
      </c>
      <c r="H62" s="161" t="s">
        <v>3867</v>
      </c>
      <c r="I62" s="160" t="s">
        <v>3885</v>
      </c>
      <c r="J62" s="160"/>
      <c r="K62" s="404"/>
      <c r="L62" s="404"/>
      <c r="M62" s="164"/>
    </row>
    <row r="63" spans="2:13" ht="22.9" customHeight="1">
      <c r="B63" s="429"/>
      <c r="C63" s="183"/>
      <c r="D63" s="183"/>
      <c r="E63" s="160" t="s">
        <v>3894</v>
      </c>
      <c r="F63" s="160" t="s">
        <v>3895</v>
      </c>
      <c r="G63" s="162">
        <v>0.15</v>
      </c>
      <c r="H63" s="161" t="s">
        <v>3867</v>
      </c>
      <c r="I63" s="160" t="s">
        <v>3885</v>
      </c>
      <c r="J63" s="160"/>
      <c r="K63" s="404"/>
      <c r="L63" s="404"/>
      <c r="M63" s="164"/>
    </row>
    <row r="64" spans="2:13" ht="22.9" customHeight="1">
      <c r="B64" s="429"/>
      <c r="C64" s="205" t="s">
        <v>5352</v>
      </c>
      <c r="D64" s="183"/>
      <c r="E64" s="160" t="s">
        <v>3896</v>
      </c>
      <c r="F64" s="160" t="s">
        <v>3897</v>
      </c>
      <c r="G64" s="162">
        <v>0.15</v>
      </c>
      <c r="H64" s="161" t="s">
        <v>3867</v>
      </c>
      <c r="I64" s="160" t="s">
        <v>3885</v>
      </c>
      <c r="J64" s="160"/>
      <c r="K64" s="404"/>
      <c r="L64" s="404"/>
      <c r="M64" s="164"/>
    </row>
    <row r="65" spans="2:13" ht="22.9" customHeight="1">
      <c r="B65" s="429"/>
      <c r="C65" s="333" t="s">
        <v>5353</v>
      </c>
      <c r="D65" s="183"/>
      <c r="E65" s="163" t="s">
        <v>5355</v>
      </c>
      <c r="F65" s="160" t="s">
        <v>3868</v>
      </c>
      <c r="G65" s="193">
        <v>1.1499999999999999</v>
      </c>
      <c r="H65" s="161"/>
      <c r="I65" s="160" t="s">
        <v>3885</v>
      </c>
      <c r="J65" s="160"/>
      <c r="K65" s="404"/>
      <c r="L65" s="404"/>
      <c r="M65" s="164"/>
    </row>
    <row r="66" spans="2:13" ht="22.9" customHeight="1">
      <c r="B66" s="429"/>
      <c r="C66" s="333" t="s">
        <v>5354</v>
      </c>
      <c r="D66" s="183"/>
      <c r="E66" s="163" t="s">
        <v>4108</v>
      </c>
      <c r="F66" s="160" t="s">
        <v>3864</v>
      </c>
      <c r="G66" s="193">
        <v>0</v>
      </c>
      <c r="H66" s="161"/>
      <c r="I66" s="160" t="s">
        <v>3885</v>
      </c>
      <c r="J66" s="160"/>
      <c r="K66" s="404"/>
      <c r="L66" s="404"/>
      <c r="M66" s="164"/>
    </row>
    <row r="67" spans="2:13" ht="22.9" customHeight="1">
      <c r="B67" s="429"/>
      <c r="C67" s="333" t="s">
        <v>4976</v>
      </c>
      <c r="D67" s="183"/>
      <c r="E67" s="160" t="s">
        <v>3889</v>
      </c>
      <c r="F67" s="160" t="s">
        <v>3865</v>
      </c>
      <c r="G67" s="193">
        <v>0</v>
      </c>
      <c r="H67" s="161" t="s">
        <v>3867</v>
      </c>
      <c r="I67" s="160" t="s">
        <v>3885</v>
      </c>
      <c r="J67" s="160"/>
      <c r="K67" s="404"/>
      <c r="L67" s="404"/>
      <c r="M67" s="161"/>
    </row>
    <row r="68" spans="2:13" ht="22.9" customHeight="1">
      <c r="B68" s="429"/>
      <c r="C68" s="333"/>
      <c r="D68" s="183"/>
      <c r="E68" s="207" t="s">
        <v>4105</v>
      </c>
      <c r="F68" s="160" t="s">
        <v>4106</v>
      </c>
      <c r="G68" s="162">
        <v>0</v>
      </c>
      <c r="H68" s="161"/>
      <c r="I68" s="160" t="s">
        <v>3885</v>
      </c>
      <c r="J68" s="160"/>
      <c r="K68" s="404"/>
      <c r="L68" s="404"/>
      <c r="M68" s="208" t="s">
        <v>4974</v>
      </c>
    </row>
    <row r="69" spans="2:13" ht="22.9" customHeight="1">
      <c r="B69" s="429"/>
      <c r="C69" s="333"/>
      <c r="D69" s="183"/>
      <c r="E69" s="160" t="s">
        <v>4107</v>
      </c>
      <c r="F69" s="160" t="s">
        <v>3837</v>
      </c>
      <c r="G69" s="347">
        <f>G61+G62+G63+G64</f>
        <v>0.4</v>
      </c>
      <c r="H69" s="161" t="s">
        <v>3867</v>
      </c>
      <c r="I69" s="160"/>
      <c r="J69" s="160"/>
      <c r="K69" s="404"/>
      <c r="L69" s="404"/>
      <c r="M69" s="208" t="s">
        <v>5362</v>
      </c>
    </row>
    <row r="70" spans="2:13" ht="22.9" customHeight="1">
      <c r="B70" s="429"/>
      <c r="C70" s="183"/>
      <c r="D70" s="184"/>
      <c r="E70" s="198"/>
      <c r="F70" s="198"/>
      <c r="G70" s="202"/>
      <c r="H70" s="199"/>
      <c r="I70" s="330"/>
      <c r="J70" s="330"/>
      <c r="K70" s="403"/>
      <c r="L70" s="403"/>
      <c r="M70" s="199"/>
    </row>
    <row r="71" spans="2:13" ht="22.9" customHeight="1">
      <c r="B71" s="429"/>
      <c r="C71" s="197" t="s">
        <v>4093</v>
      </c>
      <c r="D71" s="331" t="s">
        <v>4972</v>
      </c>
      <c r="E71" s="386" t="s">
        <v>3903</v>
      </c>
      <c r="F71" s="387" t="s">
        <v>3869</v>
      </c>
      <c r="G71" s="388"/>
      <c r="H71" s="389"/>
      <c r="I71" s="386"/>
      <c r="J71" s="381" t="s">
        <v>4057</v>
      </c>
      <c r="K71" s="401" t="s">
        <v>3874</v>
      </c>
      <c r="L71" s="401" t="s">
        <v>3875</v>
      </c>
      <c r="M71" s="390" t="s">
        <v>3956</v>
      </c>
    </row>
    <row r="72" spans="2:13" ht="22.9" customHeight="1">
      <c r="B72" s="429"/>
      <c r="C72" s="205" t="s">
        <v>4092</v>
      </c>
      <c r="D72" s="183"/>
      <c r="E72" s="386" t="s">
        <v>3950</v>
      </c>
      <c r="F72" s="387" t="s">
        <v>3836</v>
      </c>
      <c r="G72" s="388"/>
      <c r="H72" s="389"/>
      <c r="I72" s="386"/>
      <c r="J72" s="381" t="s">
        <v>4057</v>
      </c>
      <c r="K72" s="401" t="s">
        <v>3950</v>
      </c>
      <c r="L72" s="401" t="s">
        <v>3953</v>
      </c>
      <c r="M72" s="390" t="s">
        <v>4095</v>
      </c>
    </row>
    <row r="73" spans="2:13" ht="22.9" customHeight="1">
      <c r="B73" s="429"/>
      <c r="C73" s="205"/>
      <c r="D73" s="183"/>
      <c r="E73" s="386" t="s">
        <v>3880</v>
      </c>
      <c r="F73" s="387" t="s">
        <v>3886</v>
      </c>
      <c r="G73" s="388"/>
      <c r="H73" s="389"/>
      <c r="I73" s="386"/>
      <c r="J73" s="381" t="s">
        <v>4057</v>
      </c>
      <c r="K73" s="401" t="s">
        <v>3880</v>
      </c>
      <c r="L73" s="401" t="s">
        <v>3881</v>
      </c>
      <c r="M73" s="390" t="s">
        <v>4097</v>
      </c>
    </row>
    <row r="74" spans="2:13" ht="22.9" customHeight="1">
      <c r="B74" s="429"/>
      <c r="C74" s="183"/>
      <c r="D74" s="183"/>
      <c r="E74" s="386" t="s">
        <v>3930</v>
      </c>
      <c r="F74" s="387" t="s">
        <v>3882</v>
      </c>
      <c r="G74" s="388"/>
      <c r="H74" s="389"/>
      <c r="I74" s="386"/>
      <c r="J74" s="381" t="s">
        <v>4057</v>
      </c>
      <c r="K74" s="401" t="s">
        <v>3879</v>
      </c>
      <c r="L74" s="406" t="s">
        <v>4090</v>
      </c>
      <c r="M74" s="390" t="s">
        <v>3956</v>
      </c>
    </row>
    <row r="75" spans="2:13" ht="22.9" customHeight="1">
      <c r="B75" s="429"/>
      <c r="C75" s="183"/>
      <c r="D75" s="183"/>
      <c r="E75" s="324" t="s">
        <v>4098</v>
      </c>
      <c r="F75" s="324" t="s">
        <v>3843</v>
      </c>
      <c r="G75" s="325"/>
      <c r="H75" s="326"/>
      <c r="I75" s="324"/>
      <c r="J75" s="316" t="s">
        <v>4057</v>
      </c>
      <c r="K75" s="402" t="s">
        <v>3876</v>
      </c>
      <c r="L75" s="402" t="s">
        <v>3877</v>
      </c>
      <c r="M75" s="327" t="s">
        <v>3955</v>
      </c>
    </row>
    <row r="76" spans="2:13" ht="22.9" customHeight="1">
      <c r="B76" s="429"/>
      <c r="C76" s="183"/>
      <c r="D76" s="183"/>
      <c r="E76" s="324" t="s">
        <v>4099</v>
      </c>
      <c r="F76" s="324" t="s">
        <v>3840</v>
      </c>
      <c r="G76" s="325"/>
      <c r="H76" s="326"/>
      <c r="I76" s="324"/>
      <c r="J76" s="316" t="s">
        <v>4057</v>
      </c>
      <c r="K76" s="402" t="s">
        <v>3878</v>
      </c>
      <c r="L76" s="402" t="s">
        <v>3841</v>
      </c>
      <c r="M76" s="327" t="s">
        <v>3955</v>
      </c>
    </row>
    <row r="77" spans="2:13" ht="22.9" customHeight="1">
      <c r="B77" s="429"/>
      <c r="C77" s="183"/>
      <c r="D77" s="183"/>
      <c r="E77" s="160" t="s">
        <v>3894</v>
      </c>
      <c r="F77" s="160" t="s">
        <v>3895</v>
      </c>
      <c r="G77" s="162">
        <v>0.15</v>
      </c>
      <c r="H77" s="161" t="s">
        <v>3867</v>
      </c>
      <c r="I77" s="160" t="s">
        <v>3885</v>
      </c>
      <c r="J77" s="160"/>
      <c r="K77" s="404"/>
      <c r="L77" s="404"/>
      <c r="M77" s="164" t="s">
        <v>4103</v>
      </c>
    </row>
    <row r="78" spans="2:13" ht="22.9" customHeight="1">
      <c r="B78" s="429"/>
      <c r="C78" s="183"/>
      <c r="D78" s="183"/>
      <c r="E78" s="160" t="s">
        <v>3896</v>
      </c>
      <c r="F78" s="160" t="s">
        <v>3897</v>
      </c>
      <c r="G78" s="162">
        <v>0.15</v>
      </c>
      <c r="H78" s="161" t="s">
        <v>3867</v>
      </c>
      <c r="I78" s="160" t="s">
        <v>3885</v>
      </c>
      <c r="J78" s="160"/>
      <c r="K78" s="404"/>
      <c r="L78" s="404"/>
      <c r="M78" s="164" t="s">
        <v>4104</v>
      </c>
    </row>
    <row r="79" spans="2:13" ht="22.9" customHeight="1">
      <c r="B79" s="429"/>
      <c r="C79" s="183"/>
      <c r="D79" s="183"/>
      <c r="E79" s="198"/>
      <c r="F79" s="198"/>
      <c r="G79" s="202"/>
      <c r="H79" s="199"/>
      <c r="I79" s="330"/>
      <c r="J79" s="330"/>
      <c r="K79" s="403"/>
      <c r="L79" s="403"/>
      <c r="M79" s="199"/>
    </row>
    <row r="80" spans="2:13" ht="22.9" customHeight="1">
      <c r="B80" s="429"/>
      <c r="C80" s="197" t="s">
        <v>4100</v>
      </c>
      <c r="D80" s="332" t="s">
        <v>5359</v>
      </c>
      <c r="E80" s="386" t="s">
        <v>5027</v>
      </c>
      <c r="F80" s="387" t="s">
        <v>5028</v>
      </c>
      <c r="G80" s="388"/>
      <c r="H80" s="389"/>
      <c r="I80" s="386"/>
      <c r="J80" s="381" t="s">
        <v>4057</v>
      </c>
      <c r="K80" s="401" t="s">
        <v>5029</v>
      </c>
      <c r="L80" s="401" t="s">
        <v>3875</v>
      </c>
      <c r="M80" s="391" t="s">
        <v>3955</v>
      </c>
    </row>
    <row r="81" spans="2:13" ht="22.9" customHeight="1">
      <c r="B81" s="429"/>
      <c r="C81" s="205" t="s">
        <v>4101</v>
      </c>
      <c r="D81" s="183"/>
      <c r="E81" s="386" t="s">
        <v>3898</v>
      </c>
      <c r="F81" s="387" t="s">
        <v>3843</v>
      </c>
      <c r="G81" s="388"/>
      <c r="H81" s="389"/>
      <c r="I81" s="386"/>
      <c r="J81" s="381" t="s">
        <v>4057</v>
      </c>
      <c r="K81" s="401" t="s">
        <v>3876</v>
      </c>
      <c r="L81" s="401" t="s">
        <v>3877</v>
      </c>
      <c r="M81" s="391" t="s">
        <v>3955</v>
      </c>
    </row>
    <row r="82" spans="2:13" ht="22.9" customHeight="1">
      <c r="B82" s="429"/>
      <c r="C82" s="183"/>
      <c r="D82" s="183"/>
      <c r="E82" s="386" t="s">
        <v>3900</v>
      </c>
      <c r="F82" s="387" t="s">
        <v>3840</v>
      </c>
      <c r="G82" s="388"/>
      <c r="H82" s="389"/>
      <c r="I82" s="386"/>
      <c r="J82" s="381" t="s">
        <v>4057</v>
      </c>
      <c r="K82" s="401" t="s">
        <v>3878</v>
      </c>
      <c r="L82" s="401" t="s">
        <v>3841</v>
      </c>
      <c r="M82" s="391" t="s">
        <v>3955</v>
      </c>
    </row>
    <row r="83" spans="2:13" ht="22.9" customHeight="1">
      <c r="B83" s="429"/>
      <c r="C83" s="183"/>
      <c r="D83" s="183"/>
      <c r="E83" s="386" t="s">
        <v>3879</v>
      </c>
      <c r="F83" s="387" t="s">
        <v>3882</v>
      </c>
      <c r="G83" s="388"/>
      <c r="H83" s="389"/>
      <c r="I83" s="386"/>
      <c r="J83" s="381" t="s">
        <v>4057</v>
      </c>
      <c r="K83" s="401" t="s">
        <v>3879</v>
      </c>
      <c r="L83" s="406" t="s">
        <v>4110</v>
      </c>
      <c r="M83" s="391" t="s">
        <v>3955</v>
      </c>
    </row>
    <row r="84" spans="2:13" ht="22.9" customHeight="1">
      <c r="B84" s="429"/>
      <c r="C84" s="183"/>
      <c r="D84" s="183"/>
      <c r="E84" s="386" t="s">
        <v>5363</v>
      </c>
      <c r="F84" s="387" t="s">
        <v>5364</v>
      </c>
      <c r="G84" s="388"/>
      <c r="H84" s="389"/>
      <c r="I84" s="386"/>
      <c r="J84" s="381" t="s">
        <v>5365</v>
      </c>
      <c r="K84" s="401"/>
      <c r="L84" s="406" t="s">
        <v>5366</v>
      </c>
      <c r="M84" s="391" t="s">
        <v>5367</v>
      </c>
    </row>
    <row r="85" spans="2:13" ht="22.9" customHeight="1">
      <c r="B85" s="429"/>
      <c r="C85" s="183"/>
      <c r="D85" s="183"/>
      <c r="E85" s="160" t="s">
        <v>3926</v>
      </c>
      <c r="F85" s="160" t="s">
        <v>3890</v>
      </c>
      <c r="G85" s="162">
        <v>0.12</v>
      </c>
      <c r="H85" s="161"/>
      <c r="I85" s="160" t="s">
        <v>3885</v>
      </c>
      <c r="J85" s="160"/>
      <c r="K85" s="404"/>
      <c r="L85" s="404"/>
      <c r="M85" s="161"/>
    </row>
    <row r="86" spans="2:13" ht="22.9" customHeight="1">
      <c r="B86" s="429"/>
      <c r="C86" s="183"/>
      <c r="D86" s="183"/>
      <c r="E86" s="198"/>
      <c r="F86" s="198"/>
      <c r="G86" s="206"/>
      <c r="H86" s="199"/>
      <c r="I86" s="198"/>
      <c r="J86" s="198"/>
      <c r="K86" s="403"/>
      <c r="L86" s="403"/>
      <c r="M86" s="200"/>
    </row>
    <row r="87" spans="2:13" ht="22.9" customHeight="1">
      <c r="B87" s="429"/>
      <c r="C87" s="183"/>
      <c r="D87" s="183"/>
      <c r="E87" s="160" t="s">
        <v>5344</v>
      </c>
      <c r="F87" s="160" t="s">
        <v>5345</v>
      </c>
      <c r="G87" s="193">
        <v>0.1</v>
      </c>
      <c r="H87" s="161" t="s">
        <v>3867</v>
      </c>
      <c r="I87" s="160" t="s">
        <v>3885</v>
      </c>
      <c r="J87" s="160"/>
      <c r="K87" s="404"/>
      <c r="L87" s="404"/>
      <c r="M87" s="164"/>
    </row>
    <row r="88" spans="2:13" ht="22.9" customHeight="1">
      <c r="B88" s="429"/>
      <c r="C88" s="183"/>
      <c r="D88" s="183"/>
      <c r="E88" s="160" t="s">
        <v>3894</v>
      </c>
      <c r="F88" s="160" t="s">
        <v>3895</v>
      </c>
      <c r="G88" s="162">
        <v>0.15</v>
      </c>
      <c r="H88" s="161" t="s">
        <v>3867</v>
      </c>
      <c r="I88" s="160" t="s">
        <v>3885</v>
      </c>
      <c r="J88" s="160"/>
      <c r="K88" s="404"/>
      <c r="L88" s="404"/>
      <c r="M88" s="164"/>
    </row>
    <row r="89" spans="2:13" ht="22.9" customHeight="1">
      <c r="B89" s="429"/>
      <c r="C89" s="183"/>
      <c r="D89" s="183"/>
      <c r="E89" s="160" t="s">
        <v>3896</v>
      </c>
      <c r="F89" s="160" t="s">
        <v>3897</v>
      </c>
      <c r="G89" s="162">
        <v>0.15</v>
      </c>
      <c r="H89" s="161" t="s">
        <v>3867</v>
      </c>
      <c r="I89" s="160" t="s">
        <v>3885</v>
      </c>
      <c r="J89" s="160"/>
      <c r="K89" s="404"/>
      <c r="L89" s="404"/>
      <c r="M89" s="164"/>
    </row>
    <row r="90" spans="2:13" ht="22.9" customHeight="1">
      <c r="B90" s="429"/>
      <c r="C90" s="183"/>
      <c r="D90" s="183"/>
      <c r="E90" s="163" t="s">
        <v>5355</v>
      </c>
      <c r="F90" s="160" t="s">
        <v>3868</v>
      </c>
      <c r="G90" s="193">
        <v>1.1499999999999999</v>
      </c>
      <c r="H90" s="161"/>
      <c r="I90" s="160" t="s">
        <v>3885</v>
      </c>
      <c r="J90" s="160"/>
      <c r="K90" s="404"/>
      <c r="L90" s="404"/>
      <c r="M90" s="164"/>
    </row>
    <row r="91" spans="2:13" ht="22.9" customHeight="1">
      <c r="B91" s="429"/>
      <c r="C91" s="183"/>
      <c r="D91" s="183"/>
      <c r="E91" s="163" t="s">
        <v>4108</v>
      </c>
      <c r="F91" s="160" t="s">
        <v>3864</v>
      </c>
      <c r="G91" s="193">
        <v>0.1</v>
      </c>
      <c r="H91" s="161"/>
      <c r="I91" s="160" t="s">
        <v>3885</v>
      </c>
      <c r="J91" s="160"/>
      <c r="K91" s="404"/>
      <c r="L91" s="404"/>
      <c r="M91" s="164"/>
    </row>
    <row r="92" spans="2:13" ht="22.9" customHeight="1">
      <c r="B92" s="429"/>
      <c r="C92" s="205" t="s">
        <v>5352</v>
      </c>
      <c r="D92" s="183"/>
      <c r="E92" s="160" t="s">
        <v>3889</v>
      </c>
      <c r="F92" s="160" t="s">
        <v>3865</v>
      </c>
      <c r="G92" s="162">
        <v>0.2</v>
      </c>
      <c r="H92" s="161" t="s">
        <v>3867</v>
      </c>
      <c r="I92" s="160" t="s">
        <v>3885</v>
      </c>
      <c r="J92" s="160"/>
      <c r="K92" s="404"/>
      <c r="L92" s="404"/>
      <c r="M92" s="161"/>
    </row>
    <row r="93" spans="2:13" ht="22.9" customHeight="1">
      <c r="B93" s="429"/>
      <c r="C93" s="333" t="s">
        <v>5353</v>
      </c>
      <c r="D93" s="183"/>
      <c r="E93" s="207" t="s">
        <v>4105</v>
      </c>
      <c r="F93" s="160" t="s">
        <v>4106</v>
      </c>
      <c r="G93" s="162">
        <v>1</v>
      </c>
      <c r="H93" s="161"/>
      <c r="I93" s="160" t="s">
        <v>3885</v>
      </c>
      <c r="J93" s="160"/>
      <c r="K93" s="404"/>
      <c r="L93" s="404"/>
      <c r="M93" s="208" t="s">
        <v>4974</v>
      </c>
    </row>
    <row r="94" spans="2:13" ht="22.9" customHeight="1">
      <c r="B94" s="429"/>
      <c r="C94" s="333" t="s">
        <v>4976</v>
      </c>
      <c r="D94" s="183"/>
      <c r="E94" s="198"/>
      <c r="F94" s="198"/>
      <c r="G94" s="206"/>
      <c r="H94" s="199"/>
      <c r="I94" s="198"/>
      <c r="J94" s="198"/>
      <c r="K94" s="403"/>
      <c r="L94" s="403"/>
      <c r="M94" s="199"/>
    </row>
    <row r="95" spans="2:13" ht="22.9" customHeight="1">
      <c r="B95" s="429"/>
      <c r="C95" s="197" t="s">
        <v>5461</v>
      </c>
      <c r="D95" s="332" t="s">
        <v>5462</v>
      </c>
      <c r="E95" s="386" t="s">
        <v>3899</v>
      </c>
      <c r="F95" s="387" t="s">
        <v>3869</v>
      </c>
      <c r="G95" s="388"/>
      <c r="H95" s="389"/>
      <c r="I95" s="386"/>
      <c r="J95" s="381" t="s">
        <v>4057</v>
      </c>
      <c r="K95" s="401" t="s">
        <v>3874</v>
      </c>
      <c r="L95" s="401" t="s">
        <v>3875</v>
      </c>
      <c r="M95" s="391" t="s">
        <v>3955</v>
      </c>
    </row>
    <row r="96" spans="2:13" ht="22.9" customHeight="1">
      <c r="B96" s="429"/>
      <c r="C96" s="205"/>
      <c r="D96" s="183"/>
      <c r="E96" s="386" t="s">
        <v>3898</v>
      </c>
      <c r="F96" s="387" t="s">
        <v>3843</v>
      </c>
      <c r="G96" s="388"/>
      <c r="H96" s="389"/>
      <c r="I96" s="386"/>
      <c r="J96" s="381" t="s">
        <v>4057</v>
      </c>
      <c r="K96" s="401" t="s">
        <v>3876</v>
      </c>
      <c r="L96" s="401" t="s">
        <v>3877</v>
      </c>
      <c r="M96" s="391" t="s">
        <v>3955</v>
      </c>
    </row>
    <row r="97" spans="2:13" ht="22.9" customHeight="1">
      <c r="B97" s="429"/>
      <c r="C97" s="183"/>
      <c r="D97" s="183"/>
      <c r="E97" s="386" t="s">
        <v>3900</v>
      </c>
      <c r="F97" s="387" t="s">
        <v>3840</v>
      </c>
      <c r="G97" s="388"/>
      <c r="H97" s="389"/>
      <c r="I97" s="386"/>
      <c r="J97" s="381" t="s">
        <v>4057</v>
      </c>
      <c r="K97" s="401" t="s">
        <v>3878</v>
      </c>
      <c r="L97" s="401" t="s">
        <v>3841</v>
      </c>
      <c r="M97" s="391" t="s">
        <v>3955</v>
      </c>
    </row>
    <row r="98" spans="2:13" ht="22.9" customHeight="1">
      <c r="B98" s="429"/>
      <c r="C98" s="183"/>
      <c r="D98" s="183"/>
      <c r="E98" s="463" t="s">
        <v>5895</v>
      </c>
      <c r="F98" s="464" t="s">
        <v>5896</v>
      </c>
      <c r="G98" s="465"/>
      <c r="H98" s="466"/>
      <c r="I98" s="463"/>
      <c r="J98" s="467"/>
      <c r="K98" s="409"/>
      <c r="L98" s="409" t="s">
        <v>5897</v>
      </c>
      <c r="M98" s="469" t="s">
        <v>3955</v>
      </c>
    </row>
    <row r="99" spans="2:13" ht="22.9" customHeight="1">
      <c r="B99" s="429"/>
      <c r="C99" s="183"/>
      <c r="D99" s="183"/>
      <c r="E99" s="463" t="s">
        <v>5900</v>
      </c>
      <c r="F99" s="464" t="s">
        <v>5633</v>
      </c>
      <c r="G99" s="465">
        <v>1</v>
      </c>
      <c r="H99" s="466" t="s">
        <v>5901</v>
      </c>
      <c r="I99" s="463"/>
      <c r="J99" s="467"/>
      <c r="K99" s="409"/>
      <c r="L99" s="409"/>
      <c r="M99" s="391"/>
    </row>
    <row r="100" spans="2:13" ht="22.9" customHeight="1">
      <c r="B100" s="426"/>
      <c r="C100" s="184"/>
      <c r="D100" s="184"/>
      <c r="E100" s="198"/>
      <c r="F100" s="198"/>
      <c r="G100" s="202"/>
      <c r="H100" s="199"/>
      <c r="I100" s="330"/>
      <c r="J100" s="330"/>
      <c r="K100" s="403"/>
      <c r="L100" s="403"/>
      <c r="M100" s="199"/>
    </row>
    <row r="101" spans="2:13" ht="22.9" customHeight="1">
      <c r="B101" s="433" t="s">
        <v>4026</v>
      </c>
      <c r="C101" s="197" t="s">
        <v>4055</v>
      </c>
      <c r="D101" s="332" t="s">
        <v>4977</v>
      </c>
      <c r="E101" s="381" t="s">
        <v>3874</v>
      </c>
      <c r="F101" s="382" t="s">
        <v>3869</v>
      </c>
      <c r="G101" s="383"/>
      <c r="H101" s="384"/>
      <c r="I101" s="381"/>
      <c r="J101" s="381" t="s">
        <v>4057</v>
      </c>
      <c r="K101" s="400" t="s">
        <v>3948</v>
      </c>
      <c r="L101" s="400" t="s">
        <v>3949</v>
      </c>
      <c r="M101" s="392" t="s">
        <v>5023</v>
      </c>
    </row>
    <row r="102" spans="2:13" ht="22.9" customHeight="1">
      <c r="B102" s="434"/>
      <c r="C102" s="183"/>
      <c r="D102" s="183"/>
      <c r="E102" s="320" t="s">
        <v>3950</v>
      </c>
      <c r="F102" s="320" t="s">
        <v>3951</v>
      </c>
      <c r="G102" s="321"/>
      <c r="H102" s="322"/>
      <c r="I102" s="320"/>
      <c r="J102" s="320" t="s">
        <v>3885</v>
      </c>
      <c r="K102" s="407" t="s">
        <v>3952</v>
      </c>
      <c r="L102" s="407" t="s">
        <v>3953</v>
      </c>
      <c r="M102" s="323" t="s">
        <v>4051</v>
      </c>
    </row>
    <row r="103" spans="2:13" ht="22.9" customHeight="1">
      <c r="B103" s="434"/>
      <c r="C103" s="183"/>
      <c r="D103" s="183"/>
      <c r="E103" s="320" t="s">
        <v>3880</v>
      </c>
      <c r="F103" s="320" t="s">
        <v>3886</v>
      </c>
      <c r="G103" s="321"/>
      <c r="H103" s="322"/>
      <c r="I103" s="320"/>
      <c r="J103" s="320" t="s">
        <v>3885</v>
      </c>
      <c r="K103" s="407" t="s">
        <v>3880</v>
      </c>
      <c r="L103" s="407" t="s">
        <v>3881</v>
      </c>
      <c r="M103" s="323" t="s">
        <v>4052</v>
      </c>
    </row>
    <row r="104" spans="2:13" ht="22.9" customHeight="1">
      <c r="B104" s="434"/>
      <c r="C104" s="183"/>
      <c r="D104" s="183"/>
      <c r="E104" s="386" t="s">
        <v>4053</v>
      </c>
      <c r="F104" s="387" t="s">
        <v>3843</v>
      </c>
      <c r="G104" s="388"/>
      <c r="H104" s="389"/>
      <c r="I104" s="386"/>
      <c r="J104" s="386" t="s">
        <v>5017</v>
      </c>
      <c r="K104" s="401"/>
      <c r="L104" s="401" t="s">
        <v>5018</v>
      </c>
      <c r="M104" s="391" t="s">
        <v>3955</v>
      </c>
    </row>
    <row r="105" spans="2:13" ht="22.9" customHeight="1">
      <c r="B105" s="434"/>
      <c r="C105" s="183"/>
      <c r="D105" s="183"/>
      <c r="E105" s="386" t="s">
        <v>3878</v>
      </c>
      <c r="F105" s="387" t="s">
        <v>4109</v>
      </c>
      <c r="G105" s="388"/>
      <c r="H105" s="389"/>
      <c r="I105" s="386"/>
      <c r="J105" s="386" t="s">
        <v>5017</v>
      </c>
      <c r="K105" s="401"/>
      <c r="L105" s="401" t="s">
        <v>5016</v>
      </c>
      <c r="M105" s="391" t="s">
        <v>3955</v>
      </c>
    </row>
    <row r="106" spans="2:13" ht="22.9" customHeight="1">
      <c r="B106" s="434"/>
      <c r="C106" s="205"/>
      <c r="D106" s="183"/>
      <c r="E106" s="320" t="s">
        <v>5484</v>
      </c>
      <c r="F106" s="320" t="s">
        <v>5485</v>
      </c>
      <c r="G106" s="321"/>
      <c r="H106" s="322"/>
      <c r="I106" s="320"/>
      <c r="J106" s="320"/>
      <c r="K106" s="407"/>
      <c r="L106" s="407"/>
      <c r="M106" s="329" t="s">
        <v>5486</v>
      </c>
    </row>
    <row r="107" spans="2:13" ht="22.9" customHeight="1">
      <c r="B107" s="434"/>
      <c r="C107" s="205"/>
      <c r="D107" s="183"/>
      <c r="E107" s="324" t="s">
        <v>4025</v>
      </c>
      <c r="F107" s="324" t="s">
        <v>5026</v>
      </c>
      <c r="G107" s="325"/>
      <c r="H107" s="326"/>
      <c r="I107" s="324"/>
      <c r="J107" s="324" t="s">
        <v>5019</v>
      </c>
      <c r="K107" s="402"/>
      <c r="L107" s="402" t="s">
        <v>5016</v>
      </c>
      <c r="M107" s="329" t="s">
        <v>5025</v>
      </c>
    </row>
    <row r="108" spans="2:13" ht="22.9" customHeight="1">
      <c r="B108" s="434"/>
      <c r="C108" s="183"/>
      <c r="D108" s="183"/>
      <c r="E108" s="160" t="s">
        <v>3866</v>
      </c>
      <c r="F108" s="160" t="s">
        <v>3890</v>
      </c>
      <c r="G108" s="162">
        <v>0.3</v>
      </c>
      <c r="H108" s="161"/>
      <c r="I108" s="160" t="s">
        <v>3885</v>
      </c>
      <c r="J108" s="160"/>
      <c r="K108" s="404"/>
      <c r="L108" s="404"/>
      <c r="M108" s="161"/>
    </row>
    <row r="109" spans="2:13" ht="22.9" customHeight="1">
      <c r="B109" s="434"/>
      <c r="C109" s="183"/>
      <c r="D109" s="183"/>
      <c r="E109" s="198"/>
      <c r="F109" s="198"/>
      <c r="G109" s="206"/>
      <c r="H109" s="199"/>
      <c r="I109" s="198"/>
      <c r="J109" s="198"/>
      <c r="K109" s="403"/>
      <c r="L109" s="403"/>
      <c r="M109" s="200"/>
    </row>
    <row r="110" spans="2:13" ht="22.9" customHeight="1">
      <c r="B110" s="434"/>
      <c r="C110" s="183"/>
      <c r="D110" s="183"/>
      <c r="E110" s="198"/>
      <c r="F110" s="198"/>
      <c r="G110" s="206"/>
      <c r="H110" s="199"/>
      <c r="I110" s="198"/>
      <c r="J110" s="198"/>
      <c r="K110" s="403"/>
      <c r="L110" s="403"/>
      <c r="M110" s="200"/>
    </row>
    <row r="111" spans="2:13" ht="22.9" customHeight="1">
      <c r="B111" s="434"/>
      <c r="C111" s="205" t="s">
        <v>4978</v>
      </c>
      <c r="D111" s="183"/>
      <c r="E111" s="198"/>
      <c r="F111" s="198"/>
      <c r="G111" s="206"/>
      <c r="H111" s="199"/>
      <c r="I111" s="198"/>
      <c r="J111" s="198"/>
      <c r="K111" s="403"/>
      <c r="L111" s="403"/>
      <c r="M111" s="200"/>
    </row>
    <row r="112" spans="2:13" ht="22.9" customHeight="1">
      <c r="B112" s="434"/>
      <c r="C112" s="205" t="s">
        <v>4958</v>
      </c>
      <c r="D112" s="183"/>
      <c r="E112" s="198"/>
      <c r="F112" s="198"/>
      <c r="G112" s="206"/>
      <c r="H112" s="199"/>
      <c r="I112" s="198"/>
      <c r="J112" s="198"/>
      <c r="K112" s="403"/>
      <c r="L112" s="403"/>
      <c r="M112" s="200"/>
    </row>
    <row r="113" spans="2:13" ht="22.9" customHeight="1">
      <c r="B113" s="434"/>
      <c r="C113" s="183"/>
      <c r="D113" s="184"/>
      <c r="E113" s="198"/>
      <c r="F113" s="198"/>
      <c r="G113" s="202"/>
      <c r="H113" s="199"/>
      <c r="I113" s="330"/>
      <c r="J113" s="330"/>
      <c r="K113" s="403"/>
      <c r="L113" s="403"/>
      <c r="M113" s="199"/>
    </row>
    <row r="114" spans="2:13" ht="22.9" customHeight="1">
      <c r="B114" s="434"/>
      <c r="C114" s="197" t="s">
        <v>4056</v>
      </c>
      <c r="D114" s="332" t="s">
        <v>4981</v>
      </c>
      <c r="E114" s="316" t="s">
        <v>3874</v>
      </c>
      <c r="F114" s="316" t="s">
        <v>3869</v>
      </c>
      <c r="G114" s="317"/>
      <c r="H114" s="318"/>
      <c r="I114" s="316"/>
      <c r="J114" s="316" t="s">
        <v>4057</v>
      </c>
      <c r="K114" s="405" t="s">
        <v>3874</v>
      </c>
      <c r="L114" s="405" t="s">
        <v>4064</v>
      </c>
      <c r="M114" s="319" t="s">
        <v>3955</v>
      </c>
    </row>
    <row r="115" spans="2:13" ht="22.9" customHeight="1">
      <c r="B115" s="434"/>
      <c r="C115" s="183"/>
      <c r="D115" s="183"/>
      <c r="E115" s="320" t="s">
        <v>3950</v>
      </c>
      <c r="F115" s="320" t="s">
        <v>3836</v>
      </c>
      <c r="G115" s="321"/>
      <c r="H115" s="322"/>
      <c r="I115" s="320"/>
      <c r="J115" s="320" t="s">
        <v>3885</v>
      </c>
      <c r="K115" s="407" t="s">
        <v>3950</v>
      </c>
      <c r="L115" s="407" t="s">
        <v>3953</v>
      </c>
      <c r="M115" s="323" t="s">
        <v>4051</v>
      </c>
    </row>
    <row r="116" spans="2:13" ht="22.9" customHeight="1">
      <c r="B116" s="434"/>
      <c r="C116" s="205" t="s">
        <v>4956</v>
      </c>
      <c r="D116" s="183"/>
      <c r="E116" s="320" t="s">
        <v>3880</v>
      </c>
      <c r="F116" s="320" t="s">
        <v>3886</v>
      </c>
      <c r="G116" s="321"/>
      <c r="H116" s="322"/>
      <c r="I116" s="320"/>
      <c r="J116" s="320" t="s">
        <v>3885</v>
      </c>
      <c r="K116" s="407" t="s">
        <v>3880</v>
      </c>
      <c r="L116" s="407" t="s">
        <v>3881</v>
      </c>
      <c r="M116" s="323" t="s">
        <v>4052</v>
      </c>
    </row>
    <row r="117" spans="2:13" ht="22.9" customHeight="1">
      <c r="B117" s="434"/>
      <c r="C117" s="205" t="s">
        <v>4980</v>
      </c>
      <c r="D117" s="183"/>
      <c r="E117" s="386" t="s">
        <v>4025</v>
      </c>
      <c r="F117" s="387" t="s">
        <v>3845</v>
      </c>
      <c r="G117" s="388"/>
      <c r="H117" s="389"/>
      <c r="I117" s="386"/>
      <c r="J117" s="386" t="s">
        <v>4057</v>
      </c>
      <c r="K117" s="401"/>
      <c r="L117" s="401" t="s">
        <v>3841</v>
      </c>
      <c r="M117" s="391" t="s">
        <v>4072</v>
      </c>
    </row>
    <row r="118" spans="2:13" ht="22.9" customHeight="1">
      <c r="B118" s="434"/>
      <c r="C118" s="205" t="s">
        <v>4957</v>
      </c>
      <c r="D118" s="183"/>
      <c r="E118" s="324" t="s">
        <v>4059</v>
      </c>
      <c r="F118" s="324" t="s">
        <v>4060</v>
      </c>
      <c r="G118" s="325"/>
      <c r="H118" s="326"/>
      <c r="I118" s="324"/>
      <c r="J118" s="324" t="s">
        <v>4057</v>
      </c>
      <c r="K118" s="402"/>
      <c r="L118" s="408" t="s">
        <v>5477</v>
      </c>
      <c r="M118" s="327" t="s">
        <v>4058</v>
      </c>
    </row>
    <row r="119" spans="2:13" ht="22.9" customHeight="1">
      <c r="B119" s="434"/>
      <c r="C119" s="183"/>
      <c r="D119" s="183"/>
      <c r="E119" s="386" t="s">
        <v>4062</v>
      </c>
      <c r="F119" s="387" t="s">
        <v>4061</v>
      </c>
      <c r="G119" s="388"/>
      <c r="H119" s="389"/>
      <c r="I119" s="386"/>
      <c r="J119" s="386" t="s">
        <v>4057</v>
      </c>
      <c r="K119" s="401"/>
      <c r="L119" s="409" t="s">
        <v>5478</v>
      </c>
      <c r="M119" s="391" t="s">
        <v>4058</v>
      </c>
    </row>
    <row r="120" spans="2:13" ht="22.9" customHeight="1">
      <c r="B120" s="434"/>
      <c r="C120" s="183"/>
      <c r="D120" s="183"/>
      <c r="E120" s="324" t="s">
        <v>4063</v>
      </c>
      <c r="F120" s="324" t="s">
        <v>3886</v>
      </c>
      <c r="G120" s="325"/>
      <c r="H120" s="326"/>
      <c r="I120" s="324"/>
      <c r="J120" s="324" t="s">
        <v>4057</v>
      </c>
      <c r="K120" s="402"/>
      <c r="L120" s="408" t="s">
        <v>3881</v>
      </c>
      <c r="M120" s="327" t="s">
        <v>4058</v>
      </c>
    </row>
    <row r="121" spans="2:13" ht="22.9" customHeight="1">
      <c r="B121" s="434"/>
      <c r="C121" s="183"/>
      <c r="D121" s="183"/>
      <c r="E121" s="324" t="s">
        <v>4065</v>
      </c>
      <c r="F121" s="324" t="s">
        <v>4066</v>
      </c>
      <c r="G121" s="325"/>
      <c r="H121" s="326"/>
      <c r="I121" s="324"/>
      <c r="J121" s="324" t="s">
        <v>4067</v>
      </c>
      <c r="K121" s="402"/>
      <c r="L121" s="402"/>
      <c r="M121" s="328" t="s">
        <v>4068</v>
      </c>
    </row>
    <row r="122" spans="2:13" ht="22.9" customHeight="1">
      <c r="B122" s="434"/>
      <c r="C122" s="183"/>
      <c r="D122" s="183"/>
      <c r="E122" s="386" t="s">
        <v>4087</v>
      </c>
      <c r="F122" s="387" t="s">
        <v>4069</v>
      </c>
      <c r="G122" s="388"/>
      <c r="H122" s="389"/>
      <c r="I122" s="386"/>
      <c r="J122" s="386" t="s">
        <v>4057</v>
      </c>
      <c r="K122" s="401"/>
      <c r="L122" s="409" t="s">
        <v>5468</v>
      </c>
      <c r="M122" s="393" t="s">
        <v>5482</v>
      </c>
    </row>
    <row r="123" spans="2:13" ht="22.9" customHeight="1">
      <c r="B123" s="434"/>
      <c r="C123" s="184"/>
      <c r="D123" s="184"/>
      <c r="E123" s="198"/>
      <c r="F123" s="198"/>
      <c r="G123" s="202"/>
      <c r="H123" s="199"/>
      <c r="I123" s="330"/>
      <c r="J123" s="330"/>
      <c r="K123" s="403"/>
      <c r="L123" s="403"/>
      <c r="M123" s="199"/>
    </row>
    <row r="124" spans="2:13" ht="22.9" customHeight="1">
      <c r="B124" s="435" t="s">
        <v>4024</v>
      </c>
      <c r="C124" s="197" t="s">
        <v>4055</v>
      </c>
      <c r="D124" s="332" t="s">
        <v>4984</v>
      </c>
      <c r="E124" s="381" t="s">
        <v>3874</v>
      </c>
      <c r="F124" s="382" t="s">
        <v>3869</v>
      </c>
      <c r="G124" s="383"/>
      <c r="H124" s="384"/>
      <c r="I124" s="381"/>
      <c r="J124" s="386" t="s">
        <v>4057</v>
      </c>
      <c r="K124" s="400" t="s">
        <v>3948</v>
      </c>
      <c r="L124" s="400" t="s">
        <v>3949</v>
      </c>
      <c r="M124" s="392" t="s">
        <v>5036</v>
      </c>
    </row>
    <row r="125" spans="2:13" ht="22.9" customHeight="1">
      <c r="B125" s="436"/>
      <c r="C125" s="183"/>
      <c r="D125" s="183"/>
      <c r="E125" s="320" t="s">
        <v>3950</v>
      </c>
      <c r="F125" s="320" t="s">
        <v>3836</v>
      </c>
      <c r="G125" s="321"/>
      <c r="H125" s="322"/>
      <c r="I125" s="320"/>
      <c r="J125" s="320" t="s">
        <v>3885</v>
      </c>
      <c r="K125" s="407" t="s">
        <v>3950</v>
      </c>
      <c r="L125" s="407" t="s">
        <v>3953</v>
      </c>
      <c r="M125" s="323" t="s">
        <v>4051</v>
      </c>
    </row>
    <row r="126" spans="2:13" ht="22.9" customHeight="1">
      <c r="B126" s="436"/>
      <c r="C126" s="183"/>
      <c r="D126" s="183"/>
      <c r="E126" s="320" t="s">
        <v>3880</v>
      </c>
      <c r="F126" s="320" t="s">
        <v>3886</v>
      </c>
      <c r="G126" s="321"/>
      <c r="H126" s="322"/>
      <c r="I126" s="320"/>
      <c r="J126" s="320" t="s">
        <v>3885</v>
      </c>
      <c r="K126" s="407" t="s">
        <v>3880</v>
      </c>
      <c r="L126" s="407" t="s">
        <v>3881</v>
      </c>
      <c r="M126" s="323" t="s">
        <v>4052</v>
      </c>
    </row>
    <row r="127" spans="2:13" ht="22.9" customHeight="1">
      <c r="B127" s="436"/>
      <c r="C127" s="183"/>
      <c r="D127" s="183"/>
      <c r="E127" s="386" t="s">
        <v>4053</v>
      </c>
      <c r="F127" s="387" t="s">
        <v>4077</v>
      </c>
      <c r="G127" s="388"/>
      <c r="H127" s="389"/>
      <c r="I127" s="386"/>
      <c r="J127" s="386" t="s">
        <v>5039</v>
      </c>
      <c r="K127" s="401"/>
      <c r="L127" s="401" t="s">
        <v>5037</v>
      </c>
      <c r="M127" s="385" t="s">
        <v>3955</v>
      </c>
    </row>
    <row r="128" spans="2:13" ht="22.9" customHeight="1">
      <c r="B128" s="436"/>
      <c r="C128" s="183"/>
      <c r="D128" s="183"/>
      <c r="E128" s="386" t="s">
        <v>4025</v>
      </c>
      <c r="F128" s="387" t="s">
        <v>4961</v>
      </c>
      <c r="G128" s="388"/>
      <c r="H128" s="389"/>
      <c r="I128" s="386"/>
      <c r="J128" s="386" t="s">
        <v>5040</v>
      </c>
      <c r="K128" s="401"/>
      <c r="L128" s="401" t="s">
        <v>5038</v>
      </c>
      <c r="M128" s="385" t="s">
        <v>3955</v>
      </c>
    </row>
    <row r="129" spans="2:13" ht="22.9" customHeight="1">
      <c r="B129" s="436"/>
      <c r="C129" s="183"/>
      <c r="D129" s="183"/>
      <c r="E129" s="386" t="s">
        <v>3878</v>
      </c>
      <c r="F129" s="387" t="s">
        <v>3840</v>
      </c>
      <c r="G129" s="388"/>
      <c r="H129" s="389"/>
      <c r="I129" s="386"/>
      <c r="J129" s="386" t="s">
        <v>4057</v>
      </c>
      <c r="K129" s="401" t="s">
        <v>3878</v>
      </c>
      <c r="L129" s="401" t="s">
        <v>3841</v>
      </c>
      <c r="M129" s="391" t="s">
        <v>4072</v>
      </c>
    </row>
    <row r="130" spans="2:13" ht="22.9" customHeight="1">
      <c r="B130" s="436"/>
      <c r="C130" s="183"/>
      <c r="D130" s="183"/>
      <c r="E130" s="324" t="s">
        <v>4025</v>
      </c>
      <c r="F130" s="324" t="s">
        <v>4986</v>
      </c>
      <c r="G130" s="394"/>
      <c r="H130" s="326"/>
      <c r="I130" s="324"/>
      <c r="J130" s="324"/>
      <c r="K130" s="402"/>
      <c r="L130" s="402"/>
      <c r="M130" s="329" t="s">
        <v>5487</v>
      </c>
    </row>
    <row r="131" spans="2:13" ht="22.9" customHeight="1">
      <c r="B131" s="436"/>
      <c r="C131" s="183"/>
      <c r="D131" s="183"/>
      <c r="E131" s="160" t="s">
        <v>3954</v>
      </c>
      <c r="F131" s="160" t="s">
        <v>3890</v>
      </c>
      <c r="G131" s="162">
        <v>0.16</v>
      </c>
      <c r="H131" s="161"/>
      <c r="I131" s="160" t="s">
        <v>3885</v>
      </c>
      <c r="J131" s="160"/>
      <c r="K131" s="404"/>
      <c r="L131" s="404"/>
      <c r="M131" s="161"/>
    </row>
    <row r="132" spans="2:13" ht="22.9" customHeight="1">
      <c r="B132" s="436"/>
      <c r="C132" s="205" t="s">
        <v>5523</v>
      </c>
      <c r="D132" s="183"/>
      <c r="E132" s="198"/>
      <c r="F132" s="198"/>
      <c r="G132" s="202"/>
      <c r="H132" s="199"/>
      <c r="I132" s="330"/>
      <c r="J132" s="330"/>
      <c r="K132" s="403"/>
      <c r="L132" s="403"/>
      <c r="M132" s="199"/>
    </row>
    <row r="133" spans="2:13" ht="22.9" customHeight="1">
      <c r="B133" s="436"/>
      <c r="C133" s="205" t="s">
        <v>5524</v>
      </c>
      <c r="D133" s="183"/>
      <c r="E133" s="198"/>
      <c r="F133" s="198"/>
      <c r="G133" s="202"/>
      <c r="H133" s="199"/>
      <c r="I133" s="330"/>
      <c r="J133" s="330"/>
      <c r="K133" s="403"/>
      <c r="L133" s="403"/>
      <c r="M133" s="199"/>
    </row>
    <row r="134" spans="2:13" ht="22.9" customHeight="1">
      <c r="B134" s="436"/>
      <c r="C134" s="205" t="s">
        <v>4962</v>
      </c>
      <c r="D134" s="183"/>
      <c r="E134" s="198"/>
      <c r="F134" s="198"/>
      <c r="G134" s="202"/>
      <c r="H134" s="199"/>
      <c r="I134" s="330"/>
      <c r="J134" s="330"/>
      <c r="K134" s="403"/>
      <c r="L134" s="403"/>
      <c r="M134" s="199"/>
    </row>
    <row r="135" spans="2:13" ht="22.9" customHeight="1">
      <c r="B135" s="436"/>
      <c r="C135" s="184"/>
      <c r="D135" s="184"/>
      <c r="E135" s="198"/>
      <c r="F135" s="198"/>
      <c r="G135" s="202"/>
      <c r="H135" s="199"/>
      <c r="I135" s="330"/>
      <c r="J135" s="330"/>
      <c r="K135" s="403"/>
      <c r="L135" s="403"/>
      <c r="M135" s="199"/>
    </row>
    <row r="136" spans="2:13" ht="22.9" customHeight="1">
      <c r="B136" s="436"/>
      <c r="C136" s="354" t="s">
        <v>5420</v>
      </c>
      <c r="D136" s="332" t="s">
        <v>5419</v>
      </c>
      <c r="E136" s="381" t="s">
        <v>3874</v>
      </c>
      <c r="F136" s="382" t="s">
        <v>3869</v>
      </c>
      <c r="G136" s="383"/>
      <c r="H136" s="384"/>
      <c r="I136" s="381"/>
      <c r="J136" s="386" t="s">
        <v>4057</v>
      </c>
      <c r="K136" s="400" t="s">
        <v>3948</v>
      </c>
      <c r="L136" s="400" t="s">
        <v>3949</v>
      </c>
      <c r="M136" s="392" t="s">
        <v>5036</v>
      </c>
    </row>
    <row r="137" spans="2:13" ht="22.9" customHeight="1">
      <c r="B137" s="436"/>
      <c r="C137" s="183"/>
      <c r="D137" s="183"/>
      <c r="E137" s="320" t="s">
        <v>3950</v>
      </c>
      <c r="F137" s="320" t="s">
        <v>3836</v>
      </c>
      <c r="G137" s="321"/>
      <c r="H137" s="322"/>
      <c r="I137" s="320"/>
      <c r="J137" s="320" t="s">
        <v>3885</v>
      </c>
      <c r="K137" s="407" t="s">
        <v>3950</v>
      </c>
      <c r="L137" s="407" t="s">
        <v>3953</v>
      </c>
      <c r="M137" s="323" t="s">
        <v>4051</v>
      </c>
    </row>
    <row r="138" spans="2:13" ht="22.9" customHeight="1">
      <c r="B138" s="436"/>
      <c r="C138" s="183"/>
      <c r="D138" s="183"/>
      <c r="E138" s="320" t="s">
        <v>3880</v>
      </c>
      <c r="F138" s="320" t="s">
        <v>3886</v>
      </c>
      <c r="G138" s="321"/>
      <c r="H138" s="322"/>
      <c r="I138" s="320"/>
      <c r="J138" s="320" t="s">
        <v>3885</v>
      </c>
      <c r="K138" s="407" t="s">
        <v>3880</v>
      </c>
      <c r="L138" s="407" t="s">
        <v>3881</v>
      </c>
      <c r="M138" s="323" t="s">
        <v>4052</v>
      </c>
    </row>
    <row r="139" spans="2:13" ht="22.9" customHeight="1">
      <c r="B139" s="436"/>
      <c r="C139" s="183"/>
      <c r="D139" s="183"/>
      <c r="E139" s="386" t="s">
        <v>3876</v>
      </c>
      <c r="F139" s="387" t="s">
        <v>3842</v>
      </c>
      <c r="G139" s="388"/>
      <c r="H139" s="389"/>
      <c r="I139" s="386"/>
      <c r="J139" s="386" t="s">
        <v>5039</v>
      </c>
      <c r="K139" s="401"/>
      <c r="L139" s="401" t="s">
        <v>5000</v>
      </c>
      <c r="M139" s="385" t="s">
        <v>5514</v>
      </c>
    </row>
    <row r="140" spans="2:13" ht="22.9" customHeight="1">
      <c r="B140" s="436"/>
      <c r="C140" s="183"/>
      <c r="D140" s="183"/>
      <c r="E140" s="386" t="s">
        <v>4025</v>
      </c>
      <c r="F140" s="387" t="s">
        <v>3837</v>
      </c>
      <c r="G140" s="388"/>
      <c r="H140" s="389"/>
      <c r="I140" s="386"/>
      <c r="J140" s="386" t="s">
        <v>5017</v>
      </c>
      <c r="K140" s="401"/>
      <c r="L140" s="401" t="s">
        <v>5038</v>
      </c>
      <c r="M140" s="385" t="s">
        <v>3955</v>
      </c>
    </row>
    <row r="141" spans="2:13" ht="22.9" customHeight="1">
      <c r="B141" s="436"/>
      <c r="C141" s="183"/>
      <c r="D141" s="183"/>
      <c r="E141" s="386" t="s">
        <v>3878</v>
      </c>
      <c r="F141" s="387" t="s">
        <v>3840</v>
      </c>
      <c r="G141" s="388"/>
      <c r="H141" s="389"/>
      <c r="I141" s="386"/>
      <c r="J141" s="386" t="s">
        <v>4057</v>
      </c>
      <c r="K141" s="401" t="s">
        <v>3878</v>
      </c>
      <c r="L141" s="401" t="s">
        <v>3841</v>
      </c>
      <c r="M141" s="391" t="s">
        <v>4072</v>
      </c>
    </row>
    <row r="142" spans="2:13" ht="22.9" customHeight="1">
      <c r="B142" s="436"/>
      <c r="C142" s="183"/>
      <c r="D142" s="183"/>
      <c r="E142" s="324" t="s">
        <v>5620</v>
      </c>
      <c r="F142" s="324" t="s">
        <v>5621</v>
      </c>
      <c r="G142" s="394"/>
      <c r="H142" s="326"/>
      <c r="I142" s="324"/>
      <c r="J142" s="324"/>
      <c r="K142" s="402"/>
      <c r="L142" s="402"/>
      <c r="M142" s="329" t="s">
        <v>5512</v>
      </c>
    </row>
    <row r="143" spans="2:13" ht="22.9" customHeight="1">
      <c r="B143" s="436"/>
      <c r="C143" s="183"/>
      <c r="D143" s="183"/>
      <c r="E143" s="324" t="s">
        <v>5421</v>
      </c>
      <c r="F143" s="324" t="s">
        <v>5349</v>
      </c>
      <c r="G143" s="325"/>
      <c r="H143" s="326"/>
      <c r="I143" s="324"/>
      <c r="J143" s="316" t="s">
        <v>5019</v>
      </c>
      <c r="K143" s="402"/>
      <c r="L143" s="410" t="s">
        <v>5366</v>
      </c>
      <c r="M143" s="327" t="s">
        <v>5367</v>
      </c>
    </row>
    <row r="144" spans="2:13" ht="22.9" customHeight="1">
      <c r="B144" s="436"/>
      <c r="C144" s="183"/>
      <c r="D144" s="183"/>
      <c r="E144" s="160" t="s">
        <v>3954</v>
      </c>
      <c r="F144" s="160" t="s">
        <v>3890</v>
      </c>
      <c r="G144" s="162">
        <v>0.16</v>
      </c>
      <c r="H144" s="161"/>
      <c r="I144" s="160" t="s">
        <v>3885</v>
      </c>
      <c r="J144" s="160"/>
      <c r="K144" s="404"/>
      <c r="L144" s="404"/>
      <c r="M144" s="161"/>
    </row>
    <row r="145" spans="2:13" ht="22.9" customHeight="1">
      <c r="B145" s="436"/>
      <c r="C145" s="205"/>
      <c r="D145" s="183"/>
      <c r="E145" s="198"/>
      <c r="F145" s="198"/>
      <c r="G145" s="202"/>
      <c r="H145" s="199"/>
      <c r="I145" s="330"/>
      <c r="J145" s="330"/>
      <c r="K145" s="403"/>
      <c r="L145" s="403"/>
      <c r="M145" s="199"/>
    </row>
    <row r="146" spans="2:13" ht="22.9" customHeight="1">
      <c r="B146" s="436"/>
      <c r="C146" s="205" t="s">
        <v>5518</v>
      </c>
      <c r="D146" s="183"/>
      <c r="E146" s="160" t="s">
        <v>5344</v>
      </c>
      <c r="F146" s="160" t="s">
        <v>5345</v>
      </c>
      <c r="G146" s="193">
        <v>0.1</v>
      </c>
      <c r="H146" s="161" t="s">
        <v>3867</v>
      </c>
      <c r="I146" s="160" t="s">
        <v>3885</v>
      </c>
      <c r="J146" s="160"/>
      <c r="K146" s="404"/>
      <c r="L146" s="404"/>
      <c r="M146" s="164"/>
    </row>
    <row r="147" spans="2:13" ht="22.9" customHeight="1">
      <c r="B147" s="436"/>
      <c r="C147" s="205" t="s">
        <v>5519</v>
      </c>
      <c r="D147" s="183"/>
      <c r="E147" s="160" t="s">
        <v>3894</v>
      </c>
      <c r="F147" s="160" t="s">
        <v>3895</v>
      </c>
      <c r="G147" s="162">
        <v>0.15</v>
      </c>
      <c r="H147" s="161" t="s">
        <v>3867</v>
      </c>
      <c r="I147" s="160" t="s">
        <v>3885</v>
      </c>
      <c r="J147" s="160"/>
      <c r="K147" s="404"/>
      <c r="L147" s="404"/>
      <c r="M147" s="164"/>
    </row>
    <row r="148" spans="2:13" ht="22.9" customHeight="1">
      <c r="B148" s="436"/>
      <c r="C148" s="205" t="s">
        <v>5520</v>
      </c>
      <c r="D148" s="183"/>
      <c r="E148" s="160" t="s">
        <v>3896</v>
      </c>
      <c r="F148" s="160" t="s">
        <v>3897</v>
      </c>
      <c r="G148" s="162">
        <v>0.15</v>
      </c>
      <c r="H148" s="161" t="s">
        <v>3867</v>
      </c>
      <c r="I148" s="160" t="s">
        <v>3885</v>
      </c>
      <c r="J148" s="160"/>
      <c r="K148" s="404"/>
      <c r="L148" s="404"/>
      <c r="M148" s="164"/>
    </row>
    <row r="149" spans="2:13" ht="22.9" customHeight="1">
      <c r="B149" s="436"/>
      <c r="C149" s="205" t="s">
        <v>5521</v>
      </c>
      <c r="D149" s="183"/>
      <c r="E149" s="163" t="s">
        <v>5355</v>
      </c>
      <c r="F149" s="160" t="s">
        <v>3868</v>
      </c>
      <c r="G149" s="193">
        <v>1.1499999999999999</v>
      </c>
      <c r="H149" s="161"/>
      <c r="I149" s="160" t="s">
        <v>3885</v>
      </c>
      <c r="J149" s="160"/>
      <c r="K149" s="404"/>
      <c r="L149" s="404"/>
      <c r="M149" s="164"/>
    </row>
    <row r="150" spans="2:13" ht="22.9" customHeight="1">
      <c r="B150" s="436"/>
      <c r="C150" s="205" t="s">
        <v>5522</v>
      </c>
      <c r="D150" s="183"/>
      <c r="E150" s="163" t="s">
        <v>4108</v>
      </c>
      <c r="F150" s="160" t="s">
        <v>3864</v>
      </c>
      <c r="G150" s="193">
        <v>0.1</v>
      </c>
      <c r="H150" s="161" t="s">
        <v>3867</v>
      </c>
      <c r="I150" s="160" t="s">
        <v>3885</v>
      </c>
      <c r="J150" s="160"/>
      <c r="K150" s="404"/>
      <c r="L150" s="404"/>
      <c r="M150" s="164"/>
    </row>
    <row r="151" spans="2:13" ht="22.9" customHeight="1">
      <c r="B151" s="436"/>
      <c r="C151" s="205" t="s">
        <v>5352</v>
      </c>
      <c r="D151" s="183"/>
      <c r="E151" s="160" t="s">
        <v>3889</v>
      </c>
      <c r="F151" s="160" t="s">
        <v>3865</v>
      </c>
      <c r="G151" s="162">
        <v>0.2</v>
      </c>
      <c r="H151" s="161" t="s">
        <v>3867</v>
      </c>
      <c r="I151" s="160" t="s">
        <v>3885</v>
      </c>
      <c r="J151" s="160"/>
      <c r="K151" s="404"/>
      <c r="L151" s="404"/>
      <c r="M151" s="161"/>
    </row>
    <row r="152" spans="2:13" ht="22.9" customHeight="1">
      <c r="B152" s="436"/>
      <c r="C152" s="333" t="s">
        <v>5353</v>
      </c>
      <c r="D152" s="183"/>
      <c r="E152" s="207" t="s">
        <v>4105</v>
      </c>
      <c r="F152" s="160" t="s">
        <v>4106</v>
      </c>
      <c r="G152" s="162">
        <v>1</v>
      </c>
      <c r="H152" s="161"/>
      <c r="I152" s="160" t="s">
        <v>3885</v>
      </c>
      <c r="J152" s="160"/>
      <c r="K152" s="404"/>
      <c r="L152" s="404"/>
      <c r="M152" s="208" t="s">
        <v>4974</v>
      </c>
    </row>
    <row r="153" spans="2:13" ht="22.9" customHeight="1">
      <c r="B153" s="436"/>
      <c r="C153" s="333" t="s">
        <v>4976</v>
      </c>
      <c r="D153" s="183"/>
      <c r="E153" s="160" t="s">
        <v>5513</v>
      </c>
      <c r="F153" s="160"/>
      <c r="G153" s="353"/>
      <c r="H153" s="161"/>
      <c r="I153" s="160"/>
      <c r="J153" s="160"/>
      <c r="K153" s="404"/>
      <c r="L153" s="404"/>
      <c r="M153" s="208" t="s">
        <v>5515</v>
      </c>
    </row>
    <row r="154" spans="2:13" ht="22.9" customHeight="1">
      <c r="B154" s="436"/>
      <c r="C154" s="184"/>
      <c r="D154" s="184"/>
      <c r="E154" s="198"/>
      <c r="F154" s="198"/>
      <c r="G154" s="202"/>
      <c r="H154" s="199"/>
      <c r="I154" s="330"/>
      <c r="J154" s="330"/>
      <c r="K154" s="403"/>
      <c r="L154" s="403"/>
      <c r="M154" s="199"/>
    </row>
    <row r="155" spans="2:13" ht="22.9" customHeight="1">
      <c r="B155" s="436"/>
      <c r="C155" s="197" t="s">
        <v>4056</v>
      </c>
      <c r="D155" s="332" t="s">
        <v>4985</v>
      </c>
      <c r="E155" s="316" t="s">
        <v>3874</v>
      </c>
      <c r="F155" s="316" t="s">
        <v>3869</v>
      </c>
      <c r="G155" s="317"/>
      <c r="H155" s="318"/>
      <c r="I155" s="316"/>
      <c r="J155" s="316" t="s">
        <v>4057</v>
      </c>
      <c r="K155" s="405" t="s">
        <v>3874</v>
      </c>
      <c r="L155" s="405" t="s">
        <v>4064</v>
      </c>
      <c r="M155" s="319" t="s">
        <v>4071</v>
      </c>
    </row>
    <row r="156" spans="2:13" ht="22.9" customHeight="1">
      <c r="B156" s="436"/>
      <c r="C156" s="183"/>
      <c r="D156" s="183"/>
      <c r="E156" s="320" t="s">
        <v>3950</v>
      </c>
      <c r="F156" s="320" t="s">
        <v>3836</v>
      </c>
      <c r="G156" s="321"/>
      <c r="H156" s="322"/>
      <c r="I156" s="320"/>
      <c r="J156" s="320" t="s">
        <v>3885</v>
      </c>
      <c r="K156" s="407" t="s">
        <v>3950</v>
      </c>
      <c r="L156" s="407" t="s">
        <v>3953</v>
      </c>
      <c r="M156" s="323" t="s">
        <v>4051</v>
      </c>
    </row>
    <row r="157" spans="2:13" ht="22.9" customHeight="1">
      <c r="B157" s="436"/>
      <c r="C157" s="205" t="s">
        <v>4956</v>
      </c>
      <c r="D157" s="183"/>
      <c r="E157" s="320" t="s">
        <v>3880</v>
      </c>
      <c r="F157" s="320" t="s">
        <v>3886</v>
      </c>
      <c r="G157" s="321"/>
      <c r="H157" s="322"/>
      <c r="I157" s="320"/>
      <c r="J157" s="320" t="s">
        <v>3885</v>
      </c>
      <c r="K157" s="407" t="s">
        <v>3880</v>
      </c>
      <c r="L157" s="407" t="s">
        <v>3881</v>
      </c>
      <c r="M157" s="323" t="s">
        <v>4052</v>
      </c>
    </row>
    <row r="158" spans="2:13" ht="22.9" customHeight="1">
      <c r="B158" s="436"/>
      <c r="C158" s="205" t="s">
        <v>5525</v>
      </c>
      <c r="D158" s="183"/>
      <c r="E158" s="386" t="s">
        <v>3878</v>
      </c>
      <c r="F158" s="387" t="s">
        <v>3840</v>
      </c>
      <c r="G158" s="388"/>
      <c r="H158" s="389"/>
      <c r="I158" s="386"/>
      <c r="J158" s="386" t="s">
        <v>4057</v>
      </c>
      <c r="K158" s="401"/>
      <c r="L158" s="401" t="s">
        <v>3841</v>
      </c>
      <c r="M158" s="391" t="s">
        <v>4072</v>
      </c>
    </row>
    <row r="159" spans="2:13" ht="22.9" customHeight="1">
      <c r="B159" s="436"/>
      <c r="C159" s="205" t="s">
        <v>4957</v>
      </c>
      <c r="D159" s="183"/>
      <c r="E159" s="324" t="s">
        <v>4059</v>
      </c>
      <c r="F159" s="324" t="s">
        <v>4060</v>
      </c>
      <c r="G159" s="325"/>
      <c r="H159" s="326"/>
      <c r="I159" s="324"/>
      <c r="J159" s="324" t="s">
        <v>4057</v>
      </c>
      <c r="K159" s="402"/>
      <c r="L159" s="408" t="s">
        <v>5477</v>
      </c>
      <c r="M159" s="327" t="s">
        <v>4058</v>
      </c>
    </row>
    <row r="160" spans="2:13" ht="22.9" customHeight="1">
      <c r="B160" s="436"/>
      <c r="C160" s="183"/>
      <c r="D160" s="183"/>
      <c r="E160" s="386" t="s">
        <v>4062</v>
      </c>
      <c r="F160" s="387" t="s">
        <v>4061</v>
      </c>
      <c r="G160" s="388"/>
      <c r="H160" s="389"/>
      <c r="I160" s="386"/>
      <c r="J160" s="386" t="s">
        <v>4057</v>
      </c>
      <c r="K160" s="401"/>
      <c r="L160" s="409" t="s">
        <v>5478</v>
      </c>
      <c r="M160" s="391" t="s">
        <v>4058</v>
      </c>
    </row>
    <row r="161" spans="2:13" ht="22.9" customHeight="1">
      <c r="B161" s="436"/>
      <c r="C161" s="183"/>
      <c r="D161" s="183"/>
      <c r="E161" s="324" t="s">
        <v>4063</v>
      </c>
      <c r="F161" s="324" t="s">
        <v>3886</v>
      </c>
      <c r="G161" s="325"/>
      <c r="H161" s="326"/>
      <c r="I161" s="324"/>
      <c r="J161" s="324" t="s">
        <v>4057</v>
      </c>
      <c r="K161" s="402"/>
      <c r="L161" s="408" t="s">
        <v>3881</v>
      </c>
      <c r="M161" s="327" t="s">
        <v>4058</v>
      </c>
    </row>
    <row r="162" spans="2:13" ht="22.9" customHeight="1">
      <c r="B162" s="436"/>
      <c r="C162" s="183"/>
      <c r="D162" s="183"/>
      <c r="E162" s="324" t="s">
        <v>4065</v>
      </c>
      <c r="F162" s="324" t="s">
        <v>4066</v>
      </c>
      <c r="G162" s="325"/>
      <c r="H162" s="326"/>
      <c r="I162" s="324"/>
      <c r="J162" s="324" t="s">
        <v>4067</v>
      </c>
      <c r="K162" s="402"/>
      <c r="L162" s="402"/>
      <c r="M162" s="328" t="s">
        <v>4068</v>
      </c>
    </row>
    <row r="163" spans="2:13" ht="22.9" customHeight="1">
      <c r="B163" s="436"/>
      <c r="C163" s="183"/>
      <c r="D163" s="183"/>
      <c r="E163" s="386" t="s">
        <v>4087</v>
      </c>
      <c r="F163" s="387" t="s">
        <v>4069</v>
      </c>
      <c r="G163" s="388"/>
      <c r="H163" s="389"/>
      <c r="I163" s="386"/>
      <c r="J163" s="386" t="s">
        <v>4057</v>
      </c>
      <c r="K163" s="401"/>
      <c r="L163" s="409" t="s">
        <v>5468</v>
      </c>
      <c r="M163" s="393" t="s">
        <v>5467</v>
      </c>
    </row>
    <row r="164" spans="2:13" ht="22.9" customHeight="1">
      <c r="B164" s="433"/>
      <c r="C164" s="184"/>
      <c r="D164" s="184"/>
      <c r="E164" s="198"/>
      <c r="F164" s="198"/>
      <c r="G164" s="202"/>
      <c r="H164" s="199"/>
      <c r="I164" s="330"/>
      <c r="J164" s="330"/>
      <c r="K164" s="403"/>
      <c r="L164" s="403"/>
      <c r="M164" s="199"/>
    </row>
    <row r="165" spans="2:13" ht="22.9" customHeight="1">
      <c r="B165" s="426" t="s">
        <v>5618</v>
      </c>
      <c r="C165" s="197" t="s">
        <v>3776</v>
      </c>
      <c r="D165" s="331" t="s">
        <v>5619</v>
      </c>
      <c r="E165" s="316" t="s">
        <v>3874</v>
      </c>
      <c r="F165" s="316" t="s">
        <v>3869</v>
      </c>
      <c r="G165" s="317"/>
      <c r="H165" s="318"/>
      <c r="I165" s="316"/>
      <c r="J165" s="316" t="s">
        <v>4057</v>
      </c>
      <c r="K165" s="405" t="s">
        <v>3948</v>
      </c>
      <c r="L165" s="405" t="s">
        <v>3875</v>
      </c>
      <c r="M165" s="319" t="s">
        <v>3955</v>
      </c>
    </row>
    <row r="166" spans="2:13" ht="22.9" customHeight="1">
      <c r="B166" s="427"/>
      <c r="C166" s="205"/>
      <c r="D166" s="183"/>
      <c r="E166" s="386" t="s">
        <v>3950</v>
      </c>
      <c r="F166" s="387" t="s">
        <v>3836</v>
      </c>
      <c r="G166" s="388"/>
      <c r="H166" s="389"/>
      <c r="I166" s="386"/>
      <c r="J166" s="381" t="s">
        <v>4057</v>
      </c>
      <c r="K166" s="401" t="s">
        <v>3952</v>
      </c>
      <c r="L166" s="401" t="s">
        <v>3953</v>
      </c>
      <c r="M166" s="390" t="s">
        <v>4089</v>
      </c>
    </row>
    <row r="167" spans="2:13" ht="22.9" customHeight="1">
      <c r="B167" s="427"/>
      <c r="C167" s="183"/>
      <c r="D167" s="183"/>
      <c r="E167" s="324" t="s">
        <v>3880</v>
      </c>
      <c r="F167" s="324" t="s">
        <v>3886</v>
      </c>
      <c r="G167" s="325"/>
      <c r="H167" s="326"/>
      <c r="I167" s="324"/>
      <c r="J167" s="316" t="s">
        <v>4057</v>
      </c>
      <c r="K167" s="402" t="s">
        <v>3880</v>
      </c>
      <c r="L167" s="402" t="s">
        <v>3881</v>
      </c>
      <c r="M167" s="329" t="s">
        <v>4089</v>
      </c>
    </row>
    <row r="168" spans="2:13" ht="22.9" customHeight="1">
      <c r="B168" s="427"/>
      <c r="C168" s="183"/>
      <c r="D168" s="183"/>
      <c r="E168" s="198"/>
      <c r="F168" s="198"/>
      <c r="G168" s="202"/>
      <c r="H168" s="199"/>
      <c r="I168" s="330"/>
      <c r="J168" s="330"/>
      <c r="K168" s="403"/>
      <c r="L168" s="403"/>
      <c r="M168" s="199"/>
    </row>
    <row r="169" spans="2:13" ht="22.9" customHeight="1">
      <c r="B169" s="427"/>
      <c r="C169" s="183"/>
      <c r="D169" s="183"/>
      <c r="E169" s="160"/>
      <c r="F169" s="160"/>
      <c r="G169" s="162"/>
      <c r="H169" s="161"/>
      <c r="I169" s="160"/>
      <c r="J169" s="160"/>
      <c r="K169" s="404"/>
      <c r="L169" s="404"/>
      <c r="M169" s="161"/>
    </row>
    <row r="170" spans="2:13" ht="22.9" customHeight="1">
      <c r="B170" s="427"/>
      <c r="C170" s="184"/>
      <c r="D170" s="184"/>
      <c r="E170" s="198"/>
      <c r="F170" s="198"/>
      <c r="G170" s="202"/>
      <c r="H170" s="199"/>
      <c r="I170" s="330"/>
      <c r="J170" s="330"/>
      <c r="K170" s="403"/>
      <c r="L170" s="403"/>
      <c r="M170" s="199"/>
    </row>
    <row r="171" spans="2:13" ht="22.9" customHeight="1">
      <c r="B171" s="426" t="s">
        <v>5526</v>
      </c>
      <c r="C171" s="197" t="s">
        <v>3731</v>
      </c>
      <c r="D171" s="331" t="s">
        <v>5527</v>
      </c>
      <c r="E171" s="381" t="s">
        <v>5531</v>
      </c>
      <c r="F171" s="382" t="s">
        <v>5633</v>
      </c>
      <c r="G171" s="383"/>
      <c r="H171" s="384"/>
      <c r="I171" s="381"/>
      <c r="J171" s="381" t="s">
        <v>5533</v>
      </c>
      <c r="K171" s="400"/>
      <c r="L171" s="400" t="s">
        <v>5532</v>
      </c>
      <c r="M171" s="390" t="s">
        <v>3955</v>
      </c>
    </row>
    <row r="172" spans="2:13" ht="22.9" customHeight="1">
      <c r="B172" s="427"/>
      <c r="C172" s="183"/>
      <c r="D172" s="183"/>
      <c r="E172" s="324"/>
      <c r="F172" s="380"/>
      <c r="G172" s="325"/>
      <c r="H172" s="326"/>
      <c r="I172" s="324"/>
      <c r="J172" s="316"/>
      <c r="K172" s="402"/>
      <c r="L172" s="402"/>
      <c r="M172" s="329"/>
    </row>
    <row r="173" spans="2:13" ht="22.9" customHeight="1">
      <c r="B173" s="427"/>
      <c r="C173" s="183"/>
      <c r="D173" s="183"/>
      <c r="E173" s="324" t="s">
        <v>5529</v>
      </c>
      <c r="F173" s="324" t="s">
        <v>5530</v>
      </c>
      <c r="G173" s="325"/>
      <c r="H173" s="326"/>
      <c r="I173" s="324"/>
      <c r="J173" s="316" t="s">
        <v>4057</v>
      </c>
      <c r="K173" s="402"/>
      <c r="L173" s="402" t="s">
        <v>5038</v>
      </c>
      <c r="M173" s="327" t="s">
        <v>3955</v>
      </c>
    </row>
    <row r="174" spans="2:13" ht="22.9" customHeight="1">
      <c r="B174" s="427"/>
      <c r="C174" s="183"/>
      <c r="D174" s="183"/>
      <c r="E174" s="324" t="s">
        <v>5528</v>
      </c>
      <c r="F174" s="324" t="s">
        <v>3843</v>
      </c>
      <c r="G174" s="325"/>
      <c r="H174" s="326"/>
      <c r="I174" s="324"/>
      <c r="J174" s="316" t="s">
        <v>4057</v>
      </c>
      <c r="K174" s="402"/>
      <c r="L174" s="402" t="s">
        <v>3877</v>
      </c>
      <c r="M174" s="327" t="s">
        <v>3955</v>
      </c>
    </row>
    <row r="175" spans="2:13" ht="22.9" customHeight="1">
      <c r="B175" s="427"/>
      <c r="C175" s="183"/>
      <c r="D175" s="183"/>
      <c r="E175" s="198"/>
      <c r="F175" s="198"/>
      <c r="G175" s="202"/>
      <c r="H175" s="199"/>
      <c r="I175" s="330"/>
      <c r="J175" s="330"/>
      <c r="K175" s="403"/>
      <c r="L175" s="403"/>
      <c r="M175" s="199"/>
    </row>
    <row r="176" spans="2:13" ht="22.9" customHeight="1">
      <c r="B176" s="427"/>
      <c r="C176" s="183"/>
      <c r="D176" s="183"/>
      <c r="E176" s="160"/>
      <c r="F176" s="160"/>
      <c r="G176" s="162"/>
      <c r="H176" s="161"/>
      <c r="I176" s="160"/>
      <c r="J176" s="160"/>
      <c r="K176" s="404"/>
      <c r="L176" s="404"/>
      <c r="M176" s="161"/>
    </row>
    <row r="177" spans="2:13" ht="22.9" customHeight="1">
      <c r="B177" s="427"/>
      <c r="C177" s="183"/>
      <c r="D177" s="183"/>
      <c r="E177" s="160"/>
      <c r="F177" s="160"/>
      <c r="G177" s="162"/>
      <c r="H177" s="161"/>
      <c r="I177" s="160"/>
      <c r="J177" s="160"/>
      <c r="K177" s="404"/>
      <c r="L177" s="404"/>
      <c r="M177" s="164"/>
    </row>
    <row r="178" spans="2:13" ht="22.9" customHeight="1">
      <c r="B178" s="427"/>
      <c r="C178" s="183"/>
      <c r="D178" s="183"/>
      <c r="E178" s="198"/>
      <c r="F178" s="198"/>
      <c r="G178" s="202"/>
      <c r="H178" s="199"/>
      <c r="I178" s="330"/>
      <c r="J178" s="330"/>
      <c r="K178" s="403"/>
      <c r="L178" s="403"/>
      <c r="M178" s="199"/>
    </row>
    <row r="179" spans="2:13" ht="22.9" customHeight="1">
      <c r="B179" s="427"/>
      <c r="C179" s="184"/>
      <c r="D179" s="184"/>
      <c r="E179" s="198"/>
      <c r="F179" s="198"/>
      <c r="G179" s="202"/>
      <c r="H179" s="199"/>
      <c r="I179" s="330"/>
      <c r="J179" s="330"/>
      <c r="K179" s="403"/>
      <c r="L179" s="403"/>
      <c r="M179" s="199"/>
    </row>
    <row r="180" spans="2:13" ht="22.9" customHeight="1">
      <c r="B180" s="433" t="s">
        <v>5721</v>
      </c>
      <c r="C180" s="197" t="s">
        <v>5716</v>
      </c>
      <c r="D180" s="331" t="s">
        <v>5722</v>
      </c>
      <c r="E180" s="316"/>
      <c r="F180" s="316"/>
      <c r="G180" s="317"/>
      <c r="H180" s="318"/>
      <c r="I180" s="316"/>
      <c r="J180" s="316"/>
      <c r="K180" s="405"/>
      <c r="L180" s="405"/>
      <c r="M180" s="319"/>
    </row>
    <row r="181" spans="2:13" ht="22.9" customHeight="1">
      <c r="B181" s="434"/>
      <c r="C181" s="205"/>
      <c r="D181" s="183"/>
      <c r="E181" s="386" t="s">
        <v>5717</v>
      </c>
      <c r="F181" s="387" t="s">
        <v>5718</v>
      </c>
      <c r="G181" s="388"/>
      <c r="H181" s="389"/>
      <c r="I181" s="386"/>
      <c r="J181" s="381" t="s">
        <v>4057</v>
      </c>
      <c r="K181" s="401"/>
      <c r="L181" s="401" t="s">
        <v>5719</v>
      </c>
      <c r="M181" s="390" t="s">
        <v>5720</v>
      </c>
    </row>
    <row r="182" spans="2:13" ht="22.9" customHeight="1">
      <c r="B182" s="434"/>
      <c r="C182" s="183"/>
      <c r="D182" s="183"/>
      <c r="E182" s="198"/>
      <c r="F182" s="198"/>
      <c r="G182" s="202"/>
      <c r="H182" s="199"/>
      <c r="I182" s="330"/>
      <c r="J182" s="330"/>
      <c r="K182" s="403"/>
      <c r="L182" s="403"/>
      <c r="M182" s="199"/>
    </row>
    <row r="183" spans="2:13" ht="22.9" customHeight="1">
      <c r="B183" s="434"/>
      <c r="C183" s="183"/>
      <c r="D183" s="183"/>
      <c r="E183" s="160"/>
      <c r="F183" s="160"/>
      <c r="G183" s="162"/>
      <c r="H183" s="161"/>
      <c r="I183" s="160"/>
      <c r="J183" s="160"/>
      <c r="K183" s="404"/>
      <c r="L183" s="404"/>
      <c r="M183" s="161"/>
    </row>
    <row r="184" spans="2:13" ht="22.9" customHeight="1">
      <c r="B184" s="434"/>
      <c r="C184" s="184"/>
      <c r="D184" s="184"/>
      <c r="E184" s="198"/>
      <c r="F184" s="198"/>
      <c r="G184" s="202"/>
      <c r="H184" s="199"/>
      <c r="I184" s="330"/>
      <c r="J184" s="330"/>
      <c r="K184" s="403"/>
      <c r="L184" s="403"/>
      <c r="M184" s="199"/>
    </row>
    <row r="185" spans="2:13" ht="22.9" customHeight="1">
      <c r="B185" s="426" t="s">
        <v>5686</v>
      </c>
      <c r="C185" s="197" t="s">
        <v>5708</v>
      </c>
      <c r="D185" s="331" t="s">
        <v>5687</v>
      </c>
      <c r="E185" s="316"/>
      <c r="F185" s="316"/>
      <c r="G185" s="317"/>
      <c r="H185" s="318"/>
      <c r="I185" s="316"/>
      <c r="J185" s="316"/>
      <c r="K185" s="405"/>
      <c r="L185" s="405"/>
      <c r="M185" s="319"/>
    </row>
    <row r="186" spans="2:13" ht="22.9" customHeight="1">
      <c r="B186" s="427"/>
      <c r="C186" s="205" t="s">
        <v>5709</v>
      </c>
      <c r="D186" s="183"/>
      <c r="E186" s="160" t="s">
        <v>5705</v>
      </c>
      <c r="F186" s="160" t="s">
        <v>5690</v>
      </c>
      <c r="G186" s="162">
        <v>1.5</v>
      </c>
      <c r="H186" s="161" t="s">
        <v>5696</v>
      </c>
      <c r="I186" s="160"/>
      <c r="J186" s="160"/>
      <c r="K186" s="404"/>
      <c r="L186" s="404"/>
      <c r="M186" s="161"/>
    </row>
    <row r="187" spans="2:13" ht="22.9" customHeight="1">
      <c r="B187" s="427"/>
      <c r="C187" s="183"/>
      <c r="D187" s="183"/>
      <c r="E187" s="160"/>
      <c r="F187" s="160" t="s">
        <v>5691</v>
      </c>
      <c r="G187" s="162">
        <v>3</v>
      </c>
      <c r="H187" s="161" t="s">
        <v>5696</v>
      </c>
      <c r="I187" s="160"/>
      <c r="J187" s="160"/>
      <c r="K187" s="404"/>
      <c r="L187" s="404"/>
      <c r="M187" s="161"/>
    </row>
    <row r="188" spans="2:13" ht="22.9" customHeight="1">
      <c r="B188" s="427"/>
      <c r="C188" s="183"/>
      <c r="D188" s="183"/>
      <c r="E188" s="160" t="s">
        <v>5705</v>
      </c>
      <c r="F188" s="160" t="s">
        <v>5692</v>
      </c>
      <c r="G188" s="162">
        <v>2</v>
      </c>
      <c r="H188" s="161" t="s">
        <v>5696</v>
      </c>
      <c r="I188" s="160"/>
      <c r="J188" s="160"/>
      <c r="K188" s="404"/>
      <c r="L188" s="404"/>
      <c r="M188" s="161"/>
    </row>
    <row r="189" spans="2:13" ht="22.9" customHeight="1">
      <c r="B189" s="427"/>
      <c r="C189" s="205"/>
      <c r="D189" s="183"/>
      <c r="E189" s="160" t="s">
        <v>5704</v>
      </c>
      <c r="F189" s="160" t="s">
        <v>5693</v>
      </c>
      <c r="G189" s="162">
        <v>1.5</v>
      </c>
      <c r="H189" s="161" t="s">
        <v>5697</v>
      </c>
      <c r="I189" s="160"/>
      <c r="J189" s="160"/>
      <c r="K189" s="404"/>
      <c r="L189" s="404"/>
      <c r="M189" s="161"/>
    </row>
    <row r="190" spans="2:13" ht="22.9" customHeight="1">
      <c r="B190" s="427"/>
      <c r="C190" s="205"/>
      <c r="D190" s="183"/>
      <c r="E190" s="160" t="s">
        <v>5703</v>
      </c>
      <c r="F190" s="160" t="s">
        <v>5694</v>
      </c>
      <c r="G190" s="162">
        <v>2</v>
      </c>
      <c r="H190" s="161" t="s">
        <v>5696</v>
      </c>
      <c r="I190" s="160"/>
      <c r="J190" s="160"/>
      <c r="K190" s="404"/>
      <c r="L190" s="404"/>
      <c r="M190" s="161"/>
    </row>
    <row r="191" spans="2:13" ht="22.9" customHeight="1">
      <c r="B191" s="427"/>
      <c r="C191" s="205" t="s">
        <v>5688</v>
      </c>
      <c r="D191" s="183"/>
      <c r="E191" s="160" t="s">
        <v>5702</v>
      </c>
      <c r="F191" s="160" t="s">
        <v>5695</v>
      </c>
      <c r="G191" s="162">
        <v>0.15</v>
      </c>
      <c r="H191" s="161" t="s">
        <v>5698</v>
      </c>
      <c r="I191" s="160"/>
      <c r="J191" s="160"/>
      <c r="K191" s="404"/>
      <c r="L191" s="404"/>
      <c r="M191" s="161"/>
    </row>
    <row r="192" spans="2:13" ht="22.9" customHeight="1">
      <c r="B192" s="427"/>
      <c r="C192" s="205" t="s">
        <v>5689</v>
      </c>
      <c r="D192" s="183"/>
      <c r="E192" s="160" t="s">
        <v>5701</v>
      </c>
      <c r="F192" s="160" t="s">
        <v>5699</v>
      </c>
      <c r="G192" s="193">
        <f>SQRT(G187^2+G189^2)</f>
        <v>3.3541019662496847</v>
      </c>
      <c r="H192" s="161"/>
      <c r="I192" s="160"/>
      <c r="J192" s="160"/>
      <c r="K192" s="404"/>
      <c r="L192" s="404"/>
      <c r="M192" s="161" t="s">
        <v>5700</v>
      </c>
    </row>
    <row r="193" spans="2:13" ht="22.9" customHeight="1">
      <c r="B193" s="427"/>
      <c r="C193" s="205"/>
      <c r="D193" s="183"/>
      <c r="E193" s="160" t="s">
        <v>5707</v>
      </c>
      <c r="F193" s="160"/>
      <c r="G193" s="193"/>
      <c r="H193" s="161"/>
      <c r="I193" s="160"/>
      <c r="J193" s="160"/>
      <c r="K193" s="404"/>
      <c r="L193" s="404"/>
      <c r="M193" s="161" t="s">
        <v>5706</v>
      </c>
    </row>
    <row r="194" spans="2:13" ht="22.9" customHeight="1">
      <c r="B194" s="427"/>
      <c r="C194" s="205"/>
      <c r="D194" s="183"/>
      <c r="E194" s="160" t="s">
        <v>3866</v>
      </c>
      <c r="F194" s="160" t="s">
        <v>3890</v>
      </c>
      <c r="G194" s="162">
        <v>0.12</v>
      </c>
      <c r="H194" s="161"/>
      <c r="I194" s="160" t="s">
        <v>3885</v>
      </c>
      <c r="J194" s="160"/>
      <c r="K194" s="404"/>
      <c r="L194" s="404"/>
      <c r="M194" s="161"/>
    </row>
    <row r="195" spans="2:13" ht="22.9" customHeight="1">
      <c r="B195" s="427"/>
      <c r="C195" s="205"/>
      <c r="D195" s="183"/>
      <c r="E195" s="160" t="s">
        <v>5710</v>
      </c>
      <c r="F195" s="160" t="s">
        <v>5711</v>
      </c>
      <c r="G195" s="162">
        <v>2</v>
      </c>
      <c r="H195" s="161"/>
      <c r="I195" s="160"/>
      <c r="J195" s="160"/>
      <c r="K195" s="404"/>
      <c r="L195" s="404"/>
      <c r="M195" s="161"/>
    </row>
    <row r="196" spans="2:13" ht="22.9" customHeight="1">
      <c r="B196" s="427"/>
      <c r="C196" s="184"/>
      <c r="D196" s="184"/>
      <c r="E196" s="198"/>
      <c r="F196" s="198"/>
      <c r="G196" s="202"/>
      <c r="H196" s="199"/>
      <c r="I196" s="330"/>
      <c r="J196" s="330"/>
      <c r="K196" s="403"/>
      <c r="L196" s="403"/>
      <c r="M196" s="199"/>
    </row>
    <row r="197" spans="2:13" ht="22.9" customHeight="1">
      <c r="B197" s="433" t="s">
        <v>5759</v>
      </c>
      <c r="C197" s="197" t="s">
        <v>3732</v>
      </c>
      <c r="D197" s="331" t="s">
        <v>5722</v>
      </c>
      <c r="E197" s="316"/>
      <c r="F197" s="316"/>
      <c r="G197" s="317"/>
      <c r="H197" s="318"/>
      <c r="I197" s="316"/>
      <c r="J197" s="316"/>
      <c r="K197" s="405"/>
      <c r="L197" s="405"/>
      <c r="M197" s="319"/>
    </row>
    <row r="198" spans="2:13" ht="22.9" customHeight="1">
      <c r="B198" s="434"/>
      <c r="C198" s="205" t="s">
        <v>5760</v>
      </c>
      <c r="D198" s="183"/>
      <c r="E198" s="386" t="s">
        <v>5761</v>
      </c>
      <c r="F198" s="387" t="s">
        <v>5762</v>
      </c>
      <c r="G198" s="388"/>
      <c r="H198" s="389"/>
      <c r="I198" s="386"/>
      <c r="J198" s="381" t="s">
        <v>4057</v>
      </c>
      <c r="K198" s="401"/>
      <c r="L198" s="401" t="s">
        <v>5763</v>
      </c>
      <c r="M198" s="390" t="s">
        <v>3955</v>
      </c>
    </row>
    <row r="199" spans="2:13" ht="22.9" customHeight="1">
      <c r="B199" s="434"/>
      <c r="C199" s="183"/>
      <c r="D199" s="183"/>
      <c r="E199" s="198"/>
      <c r="F199" s="198"/>
      <c r="G199" s="202"/>
      <c r="H199" s="199"/>
      <c r="I199" s="330"/>
      <c r="J199" s="330"/>
      <c r="K199" s="403"/>
      <c r="L199" s="403"/>
      <c r="M199" s="199"/>
    </row>
    <row r="200" spans="2:13" ht="22.9" customHeight="1">
      <c r="B200" s="434"/>
      <c r="C200" s="183"/>
      <c r="D200" s="183"/>
      <c r="E200" s="160"/>
      <c r="F200" s="160"/>
      <c r="G200" s="162"/>
      <c r="H200" s="161"/>
      <c r="I200" s="160"/>
      <c r="J200" s="160"/>
      <c r="K200" s="404"/>
      <c r="L200" s="404"/>
      <c r="M200" s="161"/>
    </row>
    <row r="201" spans="2:13" ht="22.9" customHeight="1">
      <c r="B201" s="434"/>
      <c r="C201" s="184"/>
      <c r="D201" s="184"/>
      <c r="E201" s="198"/>
      <c r="F201" s="198"/>
      <c r="G201" s="202"/>
      <c r="H201" s="199"/>
      <c r="I201" s="330"/>
      <c r="J201" s="330"/>
      <c r="K201" s="403"/>
      <c r="L201" s="403"/>
      <c r="M201" s="199"/>
    </row>
    <row r="202" spans="2:13">
      <c r="F202" s="97"/>
    </row>
    <row r="203" spans="2:13">
      <c r="F203" s="97"/>
    </row>
  </sheetData>
  <mergeCells count="14">
    <mergeCell ref="B197:B201"/>
    <mergeCell ref="B185:B196"/>
    <mergeCell ref="B165:B170"/>
    <mergeCell ref="B171:B179"/>
    <mergeCell ref="B101:B123"/>
    <mergeCell ref="B124:B164"/>
    <mergeCell ref="B180:B184"/>
    <mergeCell ref="I2:J2"/>
    <mergeCell ref="B4:B9"/>
    <mergeCell ref="B35:B100"/>
    <mergeCell ref="G2:H2"/>
    <mergeCell ref="G3:H3"/>
    <mergeCell ref="B26:B34"/>
    <mergeCell ref="B10:B2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295"/>
  <sheetViews>
    <sheetView zoomScale="70" zoomScaleNormal="70" workbookViewId="0">
      <pane xSplit="4" ySplit="5" topLeftCell="E82" activePane="bottomRight" state="frozen"/>
      <selection pane="topRight" activeCell="E1" sqref="E1"/>
      <selection pane="bottomLeft" activeCell="A6" sqref="A6"/>
      <selection pane="bottomRight" activeCell="E92" sqref="E9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4689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3736</v>
      </c>
      <c r="E4" s="437" t="s">
        <v>3776</v>
      </c>
      <c r="F4" s="438"/>
      <c r="G4" s="438"/>
      <c r="H4" s="438"/>
      <c r="I4" s="438"/>
      <c r="J4" s="439" t="s">
        <v>3735</v>
      </c>
      <c r="K4" s="440"/>
      <c r="L4" s="440"/>
      <c r="M4" s="440"/>
      <c r="N4" s="440"/>
      <c r="O4" s="440"/>
      <c r="P4" s="440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4214</v>
      </c>
      <c r="D6" s="302" t="s">
        <v>4040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4690</v>
      </c>
      <c r="E7" s="303" t="s">
        <v>4688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4769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4157</v>
      </c>
      <c r="E9" s="276" t="s">
        <v>4215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4691</v>
      </c>
      <c r="E10" s="277" t="s">
        <v>4218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4125</v>
      </c>
      <c r="E11" s="276" t="s">
        <v>4221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4216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4771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4157</v>
      </c>
      <c r="E15" s="276" t="s">
        <v>4279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4692</v>
      </c>
      <c r="E16" s="277" t="s">
        <v>4278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4125</v>
      </c>
      <c r="E17" s="276" t="s">
        <v>4280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4755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4772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4157</v>
      </c>
      <c r="E21" s="276" t="s">
        <v>4220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4692</v>
      </c>
      <c r="E22" s="277" t="s">
        <v>4219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4125</v>
      </c>
      <c r="E23" s="276" t="s">
        <v>4217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4759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4693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4157</v>
      </c>
      <c r="E27" s="276" t="s">
        <v>4225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4692</v>
      </c>
      <c r="E28" s="277" t="s">
        <v>4226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4125</v>
      </c>
      <c r="E29" s="276" t="s">
        <v>4227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4228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4694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4157</v>
      </c>
      <c r="E33" s="276" t="s">
        <v>4169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4692</v>
      </c>
      <c r="E34" s="277" t="s">
        <v>4222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4125</v>
      </c>
      <c r="E35" s="276" t="s">
        <v>4229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4230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4764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4765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4767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4695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4157</v>
      </c>
      <c r="E42" s="276" t="s">
        <v>4169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4696</v>
      </c>
      <c r="E43" s="277" t="s">
        <v>4222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4125</v>
      </c>
      <c r="E44" s="276" t="s">
        <v>4223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4778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4224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300">
        <v>2</v>
      </c>
      <c r="C48" s="301" t="s">
        <v>4192</v>
      </c>
      <c r="D48" s="302" t="s">
        <v>4193</v>
      </c>
      <c r="E48" s="264"/>
      <c r="F48" s="263"/>
      <c r="G48" s="263"/>
      <c r="H48" s="263"/>
      <c r="I48" s="265"/>
      <c r="J48" s="266"/>
      <c r="K48" s="266"/>
      <c r="L48" s="263"/>
      <c r="M48" s="263"/>
      <c r="N48" s="263"/>
      <c r="O48" s="263"/>
      <c r="P48" s="263"/>
    </row>
    <row r="49" spans="2:16" ht="30" customHeight="1">
      <c r="B49" s="267"/>
      <c r="C49" s="268"/>
      <c r="D49" s="269" t="s">
        <v>4697</v>
      </c>
      <c r="E49" s="303" t="s">
        <v>4728</v>
      </c>
      <c r="F49" s="304" t="s">
        <v>4729</v>
      </c>
      <c r="G49" s="304" t="s">
        <v>4730</v>
      </c>
      <c r="H49" s="304" t="s">
        <v>4731</v>
      </c>
      <c r="I49" s="305" t="s">
        <v>4732</v>
      </c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72"/>
      <c r="E50" s="273" t="s">
        <v>4698</v>
      </c>
      <c r="F50" s="268"/>
      <c r="G50" s="280" t="s">
        <v>4699</v>
      </c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4157</v>
      </c>
      <c r="E51" s="276" t="s">
        <v>4700</v>
      </c>
      <c r="F51" s="268"/>
      <c r="G51" s="281" t="s">
        <v>4701</v>
      </c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69" t="s">
        <v>4692</v>
      </c>
      <c r="E52" s="277" t="s">
        <v>4208</v>
      </c>
      <c r="F52" s="268"/>
      <c r="G52" s="270" t="s">
        <v>4208</v>
      </c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69" t="s">
        <v>4125</v>
      </c>
      <c r="E53" s="276" t="s">
        <v>4194</v>
      </c>
      <c r="F53" s="268"/>
      <c r="G53" s="281" t="s">
        <v>4275</v>
      </c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 t="s">
        <v>4209</v>
      </c>
      <c r="F54" s="268"/>
      <c r="G54" s="282" t="s">
        <v>4276</v>
      </c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267"/>
      <c r="C55" s="268"/>
      <c r="D55" s="272"/>
      <c r="E55" s="278"/>
      <c r="F55" s="268"/>
      <c r="G55" s="282" t="s">
        <v>4789</v>
      </c>
      <c r="H55" s="268"/>
      <c r="I55" s="274"/>
      <c r="J55" s="275"/>
      <c r="K55" s="268"/>
      <c r="L55" s="268"/>
      <c r="M55" s="268"/>
      <c r="N55" s="268"/>
      <c r="O55" s="268"/>
      <c r="P55" s="268"/>
    </row>
    <row r="56" spans="2:16" ht="30" customHeight="1">
      <c r="B56" s="267"/>
      <c r="C56" s="268"/>
      <c r="D56" s="272"/>
      <c r="E56" s="278"/>
      <c r="F56" s="268"/>
      <c r="G56" s="282" t="s">
        <v>4790</v>
      </c>
      <c r="H56" s="268"/>
      <c r="I56" s="274"/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8"/>
      <c r="F57" s="268"/>
      <c r="G57" s="282" t="s">
        <v>4791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72"/>
      <c r="E58" s="278"/>
      <c r="F58" s="268"/>
      <c r="G58" s="282"/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72"/>
      <c r="E59" s="273" t="s">
        <v>4702</v>
      </c>
      <c r="F59" s="268"/>
      <c r="G59" s="282"/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4157</v>
      </c>
      <c r="E60" s="276" t="s">
        <v>4703</v>
      </c>
      <c r="F60" s="268"/>
      <c r="G60" s="282"/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69" t="s">
        <v>4696</v>
      </c>
      <c r="E61" s="277" t="s">
        <v>4210</v>
      </c>
      <c r="F61" s="268"/>
      <c r="G61" s="282"/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69" t="s">
        <v>4125</v>
      </c>
      <c r="E62" s="276" t="s">
        <v>4195</v>
      </c>
      <c r="F62" s="268"/>
      <c r="G62" s="282"/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 t="s">
        <v>4780</v>
      </c>
      <c r="F63" s="268"/>
      <c r="G63" s="282"/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 t="s">
        <v>4211</v>
      </c>
      <c r="F64" s="268"/>
      <c r="G64" s="268"/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68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4704</v>
      </c>
      <c r="F66" s="268"/>
      <c r="G66" s="268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4157</v>
      </c>
      <c r="E67" s="276" t="s">
        <v>4169</v>
      </c>
      <c r="F67" s="268"/>
      <c r="G67" s="268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4696</v>
      </c>
      <c r="E68" s="277" t="s">
        <v>4196</v>
      </c>
      <c r="F68" s="268"/>
      <c r="G68" s="268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4125</v>
      </c>
      <c r="E69" s="276" t="s">
        <v>4197</v>
      </c>
      <c r="F69" s="268"/>
      <c r="G69" s="268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4198</v>
      </c>
      <c r="F70" s="268"/>
      <c r="G70" s="283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4199</v>
      </c>
      <c r="F71" s="268"/>
      <c r="G71" s="283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83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4705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4157</v>
      </c>
      <c r="E74" s="276" t="s">
        <v>4706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4696</v>
      </c>
      <c r="E75" s="277" t="s">
        <v>4212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4125</v>
      </c>
      <c r="E76" s="276" t="s">
        <v>4200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4783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4213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4191</v>
      </c>
      <c r="D80" s="302" t="s">
        <v>4041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4690</v>
      </c>
      <c r="E81" s="303" t="s">
        <v>4189</v>
      </c>
      <c r="F81" s="304" t="s">
        <v>4190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4698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4157</v>
      </c>
      <c r="E83" s="276" t="s">
        <v>4707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4696</v>
      </c>
      <c r="E84" s="277" t="s">
        <v>4201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4125</v>
      </c>
      <c r="E85" s="276" t="s">
        <v>4202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4203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4708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4157</v>
      </c>
      <c r="E89" s="276" t="s">
        <v>4709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4696</v>
      </c>
      <c r="E90" s="277" t="s">
        <v>4204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4125</v>
      </c>
      <c r="E91" s="276" t="s">
        <v>4183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4792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4710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4157</v>
      </c>
      <c r="E95" s="276" t="s">
        <v>4184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4692</v>
      </c>
      <c r="E96" s="277" t="s">
        <v>4182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4125</v>
      </c>
      <c r="E97" s="276" t="s">
        <v>4185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4793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4187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4795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4800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4157</v>
      </c>
      <c r="E103" s="276" t="s">
        <v>4711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4696</v>
      </c>
      <c r="E104" s="277" t="s">
        <v>4205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4125</v>
      </c>
      <c r="E105" s="276" t="s">
        <v>4188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4206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4207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5414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5394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300">
        <v>4</v>
      </c>
      <c r="C111" s="301" t="s">
        <v>4156</v>
      </c>
      <c r="D111" s="302" t="s">
        <v>3814</v>
      </c>
      <c r="E111" s="264"/>
      <c r="F111" s="263"/>
      <c r="G111" s="263"/>
      <c r="H111" s="263"/>
      <c r="I111" s="265"/>
      <c r="J111" s="266"/>
      <c r="K111" s="266"/>
      <c r="L111" s="263"/>
      <c r="M111" s="263"/>
      <c r="N111" s="263"/>
      <c r="O111" s="263"/>
      <c r="P111" s="263"/>
    </row>
    <row r="112" spans="2:16" ht="30" customHeight="1">
      <c r="B112" s="267"/>
      <c r="C112" s="283"/>
      <c r="D112" s="269" t="s">
        <v>4697</v>
      </c>
      <c r="E112" s="303" t="s">
        <v>4733</v>
      </c>
      <c r="F112" s="304" t="s">
        <v>4734</v>
      </c>
      <c r="G112" s="268"/>
      <c r="H112" s="268"/>
      <c r="I112" s="274"/>
      <c r="J112" s="307" t="s">
        <v>4987</v>
      </c>
      <c r="K112" s="310"/>
      <c r="L112" s="309" t="s">
        <v>4745</v>
      </c>
      <c r="M112" s="308" t="s">
        <v>4746</v>
      </c>
      <c r="N112" s="268"/>
      <c r="O112" s="268"/>
      <c r="P112" s="268"/>
    </row>
    <row r="113" spans="2:16" ht="30" customHeight="1">
      <c r="B113" s="267"/>
      <c r="C113" s="283"/>
      <c r="D113" s="283"/>
      <c r="E113" s="273" t="s">
        <v>4802</v>
      </c>
      <c r="F113" s="268"/>
      <c r="G113" s="268"/>
      <c r="H113" s="268"/>
      <c r="I113" s="274"/>
      <c r="J113" s="275" t="s">
        <v>4818</v>
      </c>
      <c r="K113" s="285"/>
      <c r="L113" s="268" t="s">
        <v>4713</v>
      </c>
      <c r="M113" s="285" t="s">
        <v>4712</v>
      </c>
      <c r="N113" s="283"/>
      <c r="O113" s="283"/>
      <c r="P113" s="283"/>
    </row>
    <row r="114" spans="2:16" ht="30" customHeight="1">
      <c r="B114" s="267"/>
      <c r="C114" s="283"/>
      <c r="D114" s="269" t="s">
        <v>4157</v>
      </c>
      <c r="E114" s="276" t="s">
        <v>4158</v>
      </c>
      <c r="F114" s="268"/>
      <c r="G114" s="268"/>
      <c r="H114" s="268"/>
      <c r="I114" s="274"/>
      <c r="J114" s="286" t="s">
        <v>4158</v>
      </c>
      <c r="K114" s="285"/>
      <c r="L114" s="286" t="s">
        <v>4177</v>
      </c>
      <c r="M114" s="285"/>
      <c r="N114" s="283"/>
      <c r="O114" s="283"/>
      <c r="P114" s="283"/>
    </row>
    <row r="115" spans="2:16" ht="30" customHeight="1">
      <c r="B115" s="267"/>
      <c r="C115" s="283"/>
      <c r="D115" s="269" t="s">
        <v>4696</v>
      </c>
      <c r="E115" s="277" t="s">
        <v>4165</v>
      </c>
      <c r="F115" s="268"/>
      <c r="G115" s="268"/>
      <c r="H115" s="268"/>
      <c r="I115" s="274"/>
      <c r="J115" s="271" t="s">
        <v>4175</v>
      </c>
      <c r="K115" s="285"/>
      <c r="L115" s="271" t="s">
        <v>4178</v>
      </c>
      <c r="M115" s="285"/>
      <c r="N115" s="283"/>
      <c r="O115" s="283"/>
      <c r="P115" s="283"/>
    </row>
    <row r="116" spans="2:16" ht="30" customHeight="1">
      <c r="B116" s="267"/>
      <c r="C116" s="283"/>
      <c r="D116" s="269" t="s">
        <v>4125</v>
      </c>
      <c r="E116" s="276" t="s">
        <v>4159</v>
      </c>
      <c r="F116" s="268"/>
      <c r="G116" s="268"/>
      <c r="H116" s="268"/>
      <c r="I116" s="274"/>
      <c r="J116" s="281" t="s">
        <v>4176</v>
      </c>
      <c r="K116" s="285"/>
      <c r="L116" s="281" t="s">
        <v>4179</v>
      </c>
      <c r="M116" s="285"/>
      <c r="N116" s="283"/>
      <c r="O116" s="283"/>
      <c r="P116" s="283"/>
    </row>
    <row r="117" spans="2:16" ht="30" customHeight="1">
      <c r="B117" s="267"/>
      <c r="C117" s="268"/>
      <c r="D117" s="272"/>
      <c r="E117" s="278" t="s">
        <v>4804</v>
      </c>
      <c r="F117" s="268"/>
      <c r="G117" s="268"/>
      <c r="H117" s="268"/>
      <c r="I117" s="274"/>
      <c r="J117" s="287" t="s">
        <v>4820</v>
      </c>
      <c r="K117" s="288"/>
      <c r="L117" s="282" t="s">
        <v>4823</v>
      </c>
      <c r="M117" s="288" t="s">
        <v>3753</v>
      </c>
      <c r="N117" s="283"/>
      <c r="O117" s="283"/>
      <c r="P117" s="283"/>
    </row>
    <row r="118" spans="2:16" ht="30" customHeight="1">
      <c r="B118" s="267"/>
      <c r="C118" s="268"/>
      <c r="D118" s="272"/>
      <c r="E118" s="278"/>
      <c r="F118" s="268"/>
      <c r="G118" s="268"/>
      <c r="H118" s="268"/>
      <c r="I118" s="274"/>
      <c r="J118" s="287" t="s">
        <v>5797</v>
      </c>
      <c r="K118" s="289"/>
      <c r="L118" s="282" t="s">
        <v>4824</v>
      </c>
      <c r="M118" s="289" t="s">
        <v>3846</v>
      </c>
      <c r="N118" s="283"/>
      <c r="O118" s="283"/>
      <c r="P118" s="283"/>
    </row>
    <row r="119" spans="2:16" ht="30" customHeight="1">
      <c r="B119" s="267"/>
      <c r="C119" s="268"/>
      <c r="D119" s="272"/>
      <c r="E119" s="273" t="s">
        <v>4714</v>
      </c>
      <c r="F119" s="268"/>
      <c r="G119" s="268"/>
      <c r="H119" s="268"/>
      <c r="I119" s="274"/>
      <c r="J119" s="287"/>
      <c r="K119" s="289"/>
      <c r="L119" s="282"/>
      <c r="M119" s="283"/>
      <c r="N119" s="283"/>
      <c r="O119" s="283"/>
      <c r="P119" s="283"/>
    </row>
    <row r="120" spans="2:16" ht="30" customHeight="1">
      <c r="B120" s="267"/>
      <c r="C120" s="283"/>
      <c r="D120" s="269" t="s">
        <v>4157</v>
      </c>
      <c r="E120" s="276" t="s">
        <v>4160</v>
      </c>
      <c r="F120" s="268"/>
      <c r="G120" s="268"/>
      <c r="H120" s="268"/>
      <c r="I120" s="274"/>
      <c r="J120" s="275"/>
      <c r="K120" s="285"/>
      <c r="L120" s="268"/>
      <c r="M120" s="268"/>
      <c r="N120" s="283"/>
      <c r="O120" s="283"/>
      <c r="P120" s="283"/>
    </row>
    <row r="121" spans="2:16" ht="30" customHeight="1">
      <c r="B121" s="267"/>
      <c r="C121" s="283"/>
      <c r="D121" s="269" t="s">
        <v>4696</v>
      </c>
      <c r="E121" s="277" t="s">
        <v>4166</v>
      </c>
      <c r="F121" s="268"/>
      <c r="G121" s="268"/>
      <c r="H121" s="268"/>
      <c r="I121" s="274"/>
      <c r="J121" s="275"/>
      <c r="K121" s="285"/>
      <c r="L121" s="268"/>
      <c r="M121" s="268"/>
      <c r="N121" s="283"/>
      <c r="O121" s="283"/>
      <c r="P121" s="283"/>
    </row>
    <row r="122" spans="2:16" ht="30" customHeight="1">
      <c r="B122" s="267"/>
      <c r="C122" s="283"/>
      <c r="D122" s="269" t="s">
        <v>4125</v>
      </c>
      <c r="E122" s="276" t="s">
        <v>4161</v>
      </c>
      <c r="F122" s="268"/>
      <c r="G122" s="268"/>
      <c r="H122" s="268"/>
      <c r="I122" s="274"/>
      <c r="J122" s="275"/>
      <c r="K122" s="285"/>
      <c r="L122" s="268"/>
      <c r="M122" s="268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4114</v>
      </c>
      <c r="F123" s="268"/>
      <c r="G123" s="268"/>
      <c r="H123" s="268"/>
      <c r="I123" s="274"/>
      <c r="J123" s="287"/>
      <c r="K123" s="288"/>
      <c r="L123" s="282"/>
      <c r="M123" s="283"/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/>
      <c r="K124" s="288"/>
      <c r="L124" s="282"/>
      <c r="M124" s="283"/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4813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4157</v>
      </c>
      <c r="E126" s="276" t="s">
        <v>4160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4696</v>
      </c>
      <c r="E127" s="277" t="s">
        <v>4167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4125</v>
      </c>
      <c r="E128" s="276" t="s">
        <v>4162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4990</v>
      </c>
      <c r="F129" s="268"/>
      <c r="G129" s="268"/>
      <c r="H129" s="268"/>
      <c r="I129" s="274"/>
      <c r="J129" s="287"/>
      <c r="K129" s="283"/>
      <c r="L129" s="283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3"/>
      <c r="L130" s="283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4715</v>
      </c>
      <c r="F131" s="268"/>
      <c r="G131" s="268"/>
      <c r="H131" s="268"/>
      <c r="I131" s="274"/>
      <c r="J131" s="287"/>
      <c r="K131" s="283"/>
      <c r="L131" s="283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4157</v>
      </c>
      <c r="E132" s="276" t="s">
        <v>4163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4696</v>
      </c>
      <c r="E133" s="277" t="s">
        <v>4168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4125</v>
      </c>
      <c r="E134" s="276" t="s">
        <v>4164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4173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90" t="s">
        <v>4174</v>
      </c>
      <c r="F136" s="268"/>
      <c r="G136" s="268"/>
      <c r="H136" s="268"/>
      <c r="I136" s="274"/>
      <c r="J136" s="291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8"/>
      <c r="F137" s="268"/>
      <c r="G137" s="268"/>
      <c r="H137" s="268"/>
      <c r="I137" s="274"/>
      <c r="J137" s="291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68"/>
      <c r="D138" s="272"/>
      <c r="E138" s="273" t="s">
        <v>4716</v>
      </c>
      <c r="F138" s="268"/>
      <c r="G138" s="268"/>
      <c r="H138" s="268"/>
      <c r="I138" s="274"/>
      <c r="J138" s="287"/>
      <c r="K138" s="283"/>
      <c r="L138" s="283"/>
      <c r="M138" s="283"/>
      <c r="N138" s="283"/>
      <c r="O138" s="283"/>
      <c r="P138" s="283"/>
    </row>
    <row r="139" spans="2:16" ht="30" customHeight="1">
      <c r="B139" s="267"/>
      <c r="C139" s="283"/>
      <c r="D139" s="269" t="s">
        <v>4157</v>
      </c>
      <c r="E139" s="276" t="s">
        <v>4169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4696</v>
      </c>
      <c r="E140" s="277" t="s">
        <v>4170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83"/>
      <c r="D141" s="269" t="s">
        <v>4125</v>
      </c>
      <c r="E141" s="276" t="s">
        <v>4171</v>
      </c>
      <c r="F141" s="268"/>
      <c r="G141" s="268"/>
      <c r="H141" s="268"/>
      <c r="I141" s="274"/>
      <c r="J141" s="275"/>
      <c r="K141" s="285"/>
      <c r="L141" s="268"/>
      <c r="M141" s="268"/>
      <c r="N141" s="283"/>
      <c r="O141" s="283"/>
      <c r="P141" s="283"/>
    </row>
    <row r="142" spans="2:16" ht="30" customHeight="1">
      <c r="B142" s="267"/>
      <c r="C142" s="268"/>
      <c r="D142" s="272"/>
      <c r="E142" s="278" t="s">
        <v>4172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90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4717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4157</v>
      </c>
      <c r="E145" s="276" t="s">
        <v>4169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4696</v>
      </c>
      <c r="E146" s="277" t="s">
        <v>4170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4125</v>
      </c>
      <c r="E147" s="276" t="s">
        <v>4180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90" t="s">
        <v>4181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300">
        <v>5</v>
      </c>
      <c r="C150" s="301" t="s">
        <v>4155</v>
      </c>
      <c r="D150" s="302" t="s">
        <v>4144</v>
      </c>
      <c r="E150" s="264"/>
      <c r="F150" s="263"/>
      <c r="G150" s="263"/>
      <c r="H150" s="263"/>
      <c r="I150" s="265"/>
      <c r="J150" s="266"/>
      <c r="K150" s="266"/>
      <c r="L150" s="263"/>
      <c r="M150" s="263"/>
      <c r="N150" s="263"/>
      <c r="O150" s="263"/>
      <c r="P150" s="263"/>
    </row>
    <row r="151" spans="2:16" ht="30" customHeight="1">
      <c r="B151" s="267"/>
      <c r="C151" s="268"/>
      <c r="D151" s="269" t="s">
        <v>4697</v>
      </c>
      <c r="E151" s="273"/>
      <c r="F151" s="268"/>
      <c r="G151" s="268"/>
      <c r="H151" s="268"/>
      <c r="I151" s="274"/>
      <c r="J151" s="307" t="s">
        <v>4747</v>
      </c>
      <c r="K151" s="309" t="s">
        <v>5004</v>
      </c>
      <c r="L151" s="268"/>
      <c r="M151" s="268"/>
      <c r="N151" s="268"/>
      <c r="O151" s="268"/>
      <c r="P151" s="268"/>
    </row>
    <row r="152" spans="2:16" ht="30" customHeight="1">
      <c r="B152" s="267"/>
      <c r="C152" s="268"/>
      <c r="D152" s="269" t="s">
        <v>4124</v>
      </c>
      <c r="E152" s="273"/>
      <c r="F152" s="268"/>
      <c r="G152" s="268"/>
      <c r="H152" s="268"/>
      <c r="I152" s="274"/>
      <c r="J152" s="286" t="s">
        <v>4119</v>
      </c>
      <c r="K152" s="286" t="s">
        <v>4120</v>
      </c>
      <c r="L152" s="268"/>
      <c r="M152" s="283"/>
      <c r="N152" s="283"/>
      <c r="O152" s="283"/>
      <c r="P152" s="283"/>
    </row>
    <row r="153" spans="2:16" ht="30" customHeight="1">
      <c r="B153" s="267"/>
      <c r="C153" s="268"/>
      <c r="D153" s="269" t="s">
        <v>4696</v>
      </c>
      <c r="E153" s="273"/>
      <c r="F153" s="268"/>
      <c r="G153" s="268"/>
      <c r="H153" s="268"/>
      <c r="I153" s="274"/>
      <c r="J153" s="271" t="s">
        <v>4122</v>
      </c>
      <c r="K153" s="271" t="s">
        <v>4123</v>
      </c>
      <c r="L153" s="268"/>
      <c r="M153" s="268"/>
      <c r="N153" s="268"/>
      <c r="O153" s="268"/>
      <c r="P153" s="268"/>
    </row>
    <row r="154" spans="2:16" ht="30" customHeight="1">
      <c r="B154" s="267"/>
      <c r="C154" s="268"/>
      <c r="D154" s="269" t="s">
        <v>4125</v>
      </c>
      <c r="E154" s="273"/>
      <c r="F154" s="268"/>
      <c r="G154" s="268"/>
      <c r="H154" s="268"/>
      <c r="I154" s="274"/>
      <c r="J154" s="281" t="s">
        <v>4146</v>
      </c>
      <c r="K154" s="281" t="s">
        <v>4147</v>
      </c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73"/>
      <c r="F155" s="268"/>
      <c r="G155" s="268"/>
      <c r="H155" s="268"/>
      <c r="I155" s="274"/>
      <c r="J155" s="287" t="s">
        <v>4828</v>
      </c>
      <c r="K155" s="287" t="s">
        <v>4115</v>
      </c>
      <c r="L155" s="268"/>
      <c r="M155" s="282"/>
      <c r="N155" s="282"/>
      <c r="O155" s="282"/>
      <c r="P155" s="282"/>
    </row>
    <row r="156" spans="2:16" ht="30" customHeight="1">
      <c r="B156" s="267"/>
      <c r="C156" s="268"/>
      <c r="D156" s="272"/>
      <c r="E156" s="273"/>
      <c r="F156" s="268"/>
      <c r="G156" s="268"/>
      <c r="H156" s="268"/>
      <c r="I156" s="274"/>
      <c r="J156" s="291"/>
      <c r="K156" s="291"/>
      <c r="L156" s="268"/>
      <c r="M156" s="283"/>
      <c r="N156" s="283"/>
      <c r="O156" s="283"/>
      <c r="P156" s="283"/>
    </row>
    <row r="157" spans="2:16" ht="30" customHeight="1">
      <c r="B157" s="267"/>
      <c r="C157" s="268"/>
      <c r="D157" s="269" t="s">
        <v>4690</v>
      </c>
      <c r="E157" s="273"/>
      <c r="F157" s="268"/>
      <c r="G157" s="268"/>
      <c r="H157" s="268"/>
      <c r="I157" s="274"/>
      <c r="J157" s="307" t="s">
        <v>5881</v>
      </c>
      <c r="K157" s="309" t="s">
        <v>4830</v>
      </c>
      <c r="L157" s="309" t="s">
        <v>4831</v>
      </c>
      <c r="M157" s="268"/>
      <c r="N157" s="309" t="s">
        <v>4836</v>
      </c>
      <c r="O157" s="309" t="s">
        <v>4837</v>
      </c>
      <c r="P157" s="309" t="s">
        <v>4839</v>
      </c>
    </row>
    <row r="158" spans="2:16" ht="30" customHeight="1">
      <c r="B158" s="267"/>
      <c r="C158" s="268"/>
      <c r="D158" s="269" t="s">
        <v>4124</v>
      </c>
      <c r="E158" s="273"/>
      <c r="F158" s="268"/>
      <c r="G158" s="268"/>
      <c r="H158" s="268"/>
      <c r="I158" s="274"/>
      <c r="J158" s="281" t="s">
        <v>4121</v>
      </c>
      <c r="K158" s="281" t="s">
        <v>4121</v>
      </c>
      <c r="L158" s="281" t="s">
        <v>4121</v>
      </c>
      <c r="M158" s="283"/>
      <c r="N158" s="281" t="s">
        <v>4121</v>
      </c>
      <c r="O158" s="281" t="s">
        <v>4121</v>
      </c>
      <c r="P158" s="281" t="s">
        <v>4121</v>
      </c>
    </row>
    <row r="159" spans="2:16" ht="30" customHeight="1">
      <c r="B159" s="267"/>
      <c r="C159" s="268"/>
      <c r="D159" s="269" t="s">
        <v>4696</v>
      </c>
      <c r="E159" s="273"/>
      <c r="F159" s="268"/>
      <c r="G159" s="268"/>
      <c r="H159" s="268"/>
      <c r="I159" s="274"/>
      <c r="J159" s="270" t="s">
        <v>4126</v>
      </c>
      <c r="K159" s="270" t="s">
        <v>4127</v>
      </c>
      <c r="L159" s="270" t="s">
        <v>4128</v>
      </c>
      <c r="M159" s="268"/>
      <c r="N159" s="270" t="s">
        <v>4129</v>
      </c>
      <c r="O159" s="270" t="s">
        <v>4130</v>
      </c>
      <c r="P159" s="270" t="s">
        <v>4131</v>
      </c>
    </row>
    <row r="160" spans="2:16" ht="30" customHeight="1">
      <c r="B160" s="267"/>
      <c r="C160" s="268"/>
      <c r="D160" s="269" t="s">
        <v>4145</v>
      </c>
      <c r="E160" s="273"/>
      <c r="F160" s="268"/>
      <c r="G160" s="268"/>
      <c r="H160" s="268"/>
      <c r="I160" s="274"/>
      <c r="J160" s="281" t="s">
        <v>4148</v>
      </c>
      <c r="K160" s="281" t="s">
        <v>4149</v>
      </c>
      <c r="L160" s="281" t="s">
        <v>4844</v>
      </c>
      <c r="M160" s="283"/>
      <c r="N160" s="281" t="s">
        <v>4846</v>
      </c>
      <c r="O160" s="281" t="s">
        <v>4848</v>
      </c>
      <c r="P160" s="281" t="s">
        <v>4850</v>
      </c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2" t="s">
        <v>4832</v>
      </c>
      <c r="K161" s="282" t="s">
        <v>4834</v>
      </c>
      <c r="L161" s="282" t="s">
        <v>4842</v>
      </c>
      <c r="M161" s="282"/>
      <c r="N161" s="282" t="s">
        <v>4840</v>
      </c>
      <c r="O161" s="282" t="s">
        <v>4117</v>
      </c>
      <c r="P161" s="282" t="s">
        <v>4118</v>
      </c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300">
        <v>6</v>
      </c>
      <c r="C163" s="301" t="s">
        <v>1964</v>
      </c>
      <c r="D163" s="302" t="s">
        <v>4132</v>
      </c>
      <c r="E163" s="264"/>
      <c r="F163" s="263"/>
      <c r="G163" s="263"/>
      <c r="H163" s="263"/>
      <c r="I163" s="265"/>
      <c r="J163" s="266"/>
      <c r="K163" s="266"/>
      <c r="L163" s="263"/>
      <c r="M163" s="263"/>
      <c r="N163" s="263"/>
      <c r="O163" s="263"/>
      <c r="P163" s="263"/>
    </row>
    <row r="164" spans="2:16" ht="30" customHeight="1">
      <c r="B164" s="267"/>
      <c r="C164" s="268"/>
      <c r="D164" s="269" t="s">
        <v>4697</v>
      </c>
      <c r="E164" s="273"/>
      <c r="F164" s="268"/>
      <c r="G164" s="268"/>
      <c r="H164" s="268"/>
      <c r="I164" s="274"/>
      <c r="J164" s="307" t="s">
        <v>5878</v>
      </c>
      <c r="K164" s="309" t="s">
        <v>5879</v>
      </c>
      <c r="L164" s="268"/>
      <c r="M164" s="268"/>
      <c r="N164" s="268"/>
      <c r="O164" s="268"/>
      <c r="P164" s="268"/>
    </row>
    <row r="165" spans="2:16" ht="30" customHeight="1">
      <c r="B165" s="292"/>
      <c r="C165" s="283"/>
      <c r="D165" s="269" t="s">
        <v>4124</v>
      </c>
      <c r="E165" s="284"/>
      <c r="F165" s="283"/>
      <c r="G165" s="283"/>
      <c r="H165" s="283"/>
      <c r="I165" s="306"/>
      <c r="J165" s="286" t="s">
        <v>4135</v>
      </c>
      <c r="K165" s="286" t="s">
        <v>4135</v>
      </c>
      <c r="L165" s="283"/>
      <c r="M165" s="283"/>
      <c r="N165" s="283"/>
      <c r="O165" s="283"/>
      <c r="P165" s="283"/>
    </row>
    <row r="166" spans="2:16" ht="30" customHeight="1">
      <c r="B166" s="267"/>
      <c r="C166" s="293"/>
      <c r="D166" s="269" t="s">
        <v>4718</v>
      </c>
      <c r="E166" s="273"/>
      <c r="F166" s="268"/>
      <c r="G166" s="268"/>
      <c r="H166" s="268"/>
      <c r="I166" s="274"/>
      <c r="J166" s="271" t="s">
        <v>4133</v>
      </c>
      <c r="K166" s="271" t="s">
        <v>4133</v>
      </c>
      <c r="L166" s="268"/>
      <c r="M166" s="275"/>
      <c r="N166" s="268"/>
      <c r="O166" s="268"/>
      <c r="P166" s="268"/>
    </row>
    <row r="167" spans="2:16" ht="30" customHeight="1">
      <c r="B167" s="267"/>
      <c r="C167" s="268"/>
      <c r="D167" s="269" t="s">
        <v>4145</v>
      </c>
      <c r="E167" s="273"/>
      <c r="F167" s="268"/>
      <c r="G167" s="268"/>
      <c r="H167" s="268"/>
      <c r="I167" s="274"/>
      <c r="J167" s="281" t="s">
        <v>4151</v>
      </c>
      <c r="K167" s="281" t="s">
        <v>4150</v>
      </c>
      <c r="L167" s="283"/>
      <c r="M167" s="283"/>
      <c r="N167" s="283"/>
      <c r="O167" s="283"/>
      <c r="P167" s="283"/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87" t="s">
        <v>4852</v>
      </c>
      <c r="K168" s="287" t="s">
        <v>4134</v>
      </c>
      <c r="L168" s="268"/>
      <c r="M168" s="282"/>
      <c r="N168" s="283"/>
      <c r="O168" s="283"/>
      <c r="P168" s="283"/>
    </row>
    <row r="169" spans="2:16" ht="30" customHeight="1">
      <c r="B169" s="267"/>
      <c r="C169" s="268"/>
      <c r="D169" s="272"/>
      <c r="E169" s="273"/>
      <c r="F169" s="268"/>
      <c r="G169" s="268"/>
      <c r="H169" s="268"/>
      <c r="I169" s="274"/>
      <c r="J169" s="291"/>
      <c r="K169" s="268"/>
      <c r="L169" s="268"/>
      <c r="M169" s="283"/>
      <c r="N169" s="283"/>
      <c r="O169" s="283"/>
      <c r="P169" s="283"/>
    </row>
    <row r="170" spans="2:16" ht="30" customHeight="1">
      <c r="B170" s="267"/>
      <c r="C170" s="268"/>
      <c r="D170" s="269" t="s">
        <v>4697</v>
      </c>
      <c r="E170" s="273"/>
      <c r="F170" s="268"/>
      <c r="G170" s="268"/>
      <c r="H170" s="268"/>
      <c r="I170" s="274"/>
      <c r="J170" s="307" t="s">
        <v>5880</v>
      </c>
      <c r="K170" s="309" t="s">
        <v>5015</v>
      </c>
      <c r="L170" s="309" t="s">
        <v>4138</v>
      </c>
      <c r="M170" s="268"/>
      <c r="N170" s="309" t="s">
        <v>4748</v>
      </c>
      <c r="O170" s="309" t="s">
        <v>4860</v>
      </c>
      <c r="P170" s="309" t="s">
        <v>5859</v>
      </c>
    </row>
    <row r="171" spans="2:16" ht="30" customHeight="1">
      <c r="B171" s="267"/>
      <c r="C171" s="268"/>
      <c r="D171" s="269" t="s">
        <v>4124</v>
      </c>
      <c r="E171" s="284"/>
      <c r="F171" s="283"/>
      <c r="G171" s="283"/>
      <c r="H171" s="283"/>
      <c r="I171" s="306"/>
      <c r="J171" s="281" t="s">
        <v>4136</v>
      </c>
      <c r="K171" s="281" t="s">
        <v>4136</v>
      </c>
      <c r="L171" s="281" t="s">
        <v>4136</v>
      </c>
      <c r="M171" s="283"/>
      <c r="N171" s="281" t="s">
        <v>4136</v>
      </c>
      <c r="O171" s="281" t="s">
        <v>4136</v>
      </c>
      <c r="P171" s="281" t="s">
        <v>4136</v>
      </c>
    </row>
    <row r="172" spans="2:16" ht="30" customHeight="1">
      <c r="B172" s="267"/>
      <c r="C172" s="268"/>
      <c r="D172" s="269" t="s">
        <v>4718</v>
      </c>
      <c r="E172" s="273"/>
      <c r="F172" s="268"/>
      <c r="G172" s="268"/>
      <c r="H172" s="268"/>
      <c r="I172" s="274"/>
      <c r="J172" s="271" t="s">
        <v>4137</v>
      </c>
      <c r="K172" s="270" t="s">
        <v>4872</v>
      </c>
      <c r="L172" s="270" t="s">
        <v>4875</v>
      </c>
      <c r="M172" s="268"/>
      <c r="N172" s="270" t="s">
        <v>4876</v>
      </c>
      <c r="O172" s="270" t="s">
        <v>4877</v>
      </c>
      <c r="P172" s="270" t="s">
        <v>4878</v>
      </c>
    </row>
    <row r="173" spans="2:16" ht="30" customHeight="1">
      <c r="B173" s="267"/>
      <c r="C173" s="268"/>
      <c r="D173" s="269" t="s">
        <v>4125</v>
      </c>
      <c r="E173" s="273"/>
      <c r="F173" s="268"/>
      <c r="G173" s="268"/>
      <c r="H173" s="268"/>
      <c r="I173" s="274"/>
      <c r="J173" s="281" t="s">
        <v>4152</v>
      </c>
      <c r="K173" s="281" t="s">
        <v>4153</v>
      </c>
      <c r="L173" s="281" t="s">
        <v>4887</v>
      </c>
      <c r="M173" s="283"/>
      <c r="N173" s="281" t="s">
        <v>4889</v>
      </c>
      <c r="O173" s="281" t="s">
        <v>4891</v>
      </c>
      <c r="P173" s="281" t="s">
        <v>4893</v>
      </c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2" t="s">
        <v>4854</v>
      </c>
      <c r="K174" s="282" t="s">
        <v>4858</v>
      </c>
      <c r="L174" s="282" t="s">
        <v>4861</v>
      </c>
      <c r="M174" s="283"/>
      <c r="N174" s="282" t="s">
        <v>4862</v>
      </c>
      <c r="O174" s="282" t="s">
        <v>4873</v>
      </c>
      <c r="P174" s="282" t="s">
        <v>4874</v>
      </c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83"/>
      <c r="K175" s="283"/>
      <c r="L175" s="283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4719</v>
      </c>
      <c r="E176" s="273"/>
      <c r="F176" s="268"/>
      <c r="G176" s="268"/>
      <c r="H176" s="268"/>
      <c r="I176" s="274"/>
      <c r="J176" s="307" t="s">
        <v>4863</v>
      </c>
      <c r="K176" s="309" t="s">
        <v>4865</v>
      </c>
      <c r="L176" s="309" t="s">
        <v>4867</v>
      </c>
      <c r="M176" s="309" t="s">
        <v>4868</v>
      </c>
      <c r="N176" s="268"/>
      <c r="O176" s="268"/>
      <c r="P176" s="268"/>
    </row>
    <row r="177" spans="2:16" ht="30" customHeight="1">
      <c r="B177" s="267"/>
      <c r="C177" s="268"/>
      <c r="D177" s="269" t="s">
        <v>4124</v>
      </c>
      <c r="E177" s="284"/>
      <c r="F177" s="283"/>
      <c r="G177" s="283"/>
      <c r="H177" s="283"/>
      <c r="I177" s="306"/>
      <c r="J177" s="281" t="s">
        <v>4136</v>
      </c>
      <c r="K177" s="281" t="s">
        <v>4136</v>
      </c>
      <c r="L177" s="281" t="s">
        <v>4136</v>
      </c>
      <c r="M177" s="281" t="s">
        <v>4136</v>
      </c>
      <c r="N177" s="283"/>
      <c r="O177" s="283"/>
      <c r="P177" s="283"/>
    </row>
    <row r="178" spans="2:16" ht="30" customHeight="1">
      <c r="B178" s="267"/>
      <c r="C178" s="268"/>
      <c r="D178" s="269" t="s">
        <v>4718</v>
      </c>
      <c r="E178" s="273"/>
      <c r="F178" s="268"/>
      <c r="G178" s="268"/>
      <c r="H178" s="268"/>
      <c r="I178" s="274"/>
      <c r="J178" s="270" t="s">
        <v>4879</v>
      </c>
      <c r="K178" s="270" t="s">
        <v>4880</v>
      </c>
      <c r="L178" s="270" t="s">
        <v>4881</v>
      </c>
      <c r="M178" s="270" t="s">
        <v>4882</v>
      </c>
      <c r="N178" s="268"/>
      <c r="O178" s="268"/>
      <c r="P178" s="268"/>
    </row>
    <row r="179" spans="2:16" ht="30" customHeight="1">
      <c r="B179" s="267"/>
      <c r="C179" s="268"/>
      <c r="D179" s="269" t="s">
        <v>4143</v>
      </c>
      <c r="E179" s="273"/>
      <c r="F179" s="268"/>
      <c r="G179" s="268"/>
      <c r="H179" s="268"/>
      <c r="I179" s="274"/>
      <c r="J179" s="281" t="s">
        <v>4897</v>
      </c>
      <c r="K179" s="281" t="s">
        <v>4899</v>
      </c>
      <c r="L179" s="281" t="s">
        <v>4901</v>
      </c>
      <c r="M179" s="281" t="s">
        <v>4903</v>
      </c>
      <c r="N179" s="283"/>
      <c r="O179" s="283"/>
      <c r="P179" s="283"/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5877</v>
      </c>
      <c r="K180" s="282" t="s">
        <v>4883</v>
      </c>
      <c r="L180" s="282" t="s">
        <v>5857</v>
      </c>
      <c r="M180" s="282" t="s">
        <v>5858</v>
      </c>
      <c r="N180" s="283"/>
      <c r="O180" s="283"/>
      <c r="P180" s="283"/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68"/>
      <c r="P181" s="283"/>
    </row>
    <row r="182" spans="2:16" ht="30" customHeight="1">
      <c r="B182" s="267"/>
      <c r="C182" s="268"/>
      <c r="D182" s="269" t="s">
        <v>4719</v>
      </c>
      <c r="E182" s="273"/>
      <c r="F182" s="268"/>
      <c r="G182" s="268"/>
      <c r="H182" s="268"/>
      <c r="I182" s="274"/>
      <c r="J182" s="307" t="s">
        <v>4856</v>
      </c>
      <c r="K182" s="309" t="s">
        <v>5876</v>
      </c>
      <c r="L182" s="309" t="s">
        <v>5871</v>
      </c>
      <c r="M182" s="309" t="s">
        <v>5870</v>
      </c>
      <c r="N182" s="268"/>
      <c r="O182" s="268"/>
      <c r="P182" s="268"/>
    </row>
    <row r="183" spans="2:16" ht="30" customHeight="1">
      <c r="B183" s="267"/>
      <c r="C183" s="268"/>
      <c r="D183" s="269" t="s">
        <v>4124</v>
      </c>
      <c r="E183" s="284"/>
      <c r="F183" s="283"/>
      <c r="G183" s="283"/>
      <c r="H183" s="283"/>
      <c r="I183" s="306"/>
      <c r="J183" s="281" t="s">
        <v>4141</v>
      </c>
      <c r="K183" s="281" t="s">
        <v>4142</v>
      </c>
      <c r="L183" s="281" t="s">
        <v>5862</v>
      </c>
      <c r="M183" s="281" t="s">
        <v>5861</v>
      </c>
      <c r="N183" s="283"/>
      <c r="O183" s="283"/>
      <c r="P183" s="283"/>
    </row>
    <row r="184" spans="2:16" ht="30" customHeight="1">
      <c r="B184" s="267"/>
      <c r="C184" s="268"/>
      <c r="D184" s="269" t="s">
        <v>4718</v>
      </c>
      <c r="E184" s="273"/>
      <c r="F184" s="268"/>
      <c r="G184" s="268"/>
      <c r="H184" s="268"/>
      <c r="I184" s="274"/>
      <c r="J184" s="270" t="s">
        <v>5868</v>
      </c>
      <c r="K184" s="270" t="s">
        <v>5869</v>
      </c>
      <c r="L184" s="270" t="s">
        <v>5867</v>
      </c>
      <c r="M184" s="270" t="s">
        <v>5866</v>
      </c>
      <c r="N184" s="268"/>
      <c r="O184" s="268"/>
      <c r="P184" s="268"/>
    </row>
    <row r="185" spans="2:16" ht="30" customHeight="1">
      <c r="B185" s="267"/>
      <c r="C185" s="268"/>
      <c r="D185" s="269" t="s">
        <v>4125</v>
      </c>
      <c r="E185" s="273"/>
      <c r="F185" s="268"/>
      <c r="G185" s="268"/>
      <c r="H185" s="268"/>
      <c r="I185" s="274"/>
      <c r="J185" s="281" t="s">
        <v>4870</v>
      </c>
      <c r="K185" s="281" t="s">
        <v>4154</v>
      </c>
      <c r="L185" s="281" t="s">
        <v>5860</v>
      </c>
      <c r="M185" s="281" t="s">
        <v>5863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4871</v>
      </c>
      <c r="K186" s="282" t="s">
        <v>4884</v>
      </c>
      <c r="L186" s="282" t="s">
        <v>5864</v>
      </c>
      <c r="M186" s="282" t="s">
        <v>5865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75"/>
      <c r="K187" s="268"/>
      <c r="L187" s="268"/>
      <c r="M187" s="283"/>
      <c r="N187" s="268"/>
      <c r="O187" s="268"/>
      <c r="P187" s="268"/>
    </row>
    <row r="188" spans="2:16" ht="30" customHeight="1">
      <c r="B188" s="300">
        <v>7</v>
      </c>
      <c r="C188" s="301" t="s">
        <v>4232</v>
      </c>
      <c r="D188" s="302" t="s">
        <v>4233</v>
      </c>
      <c r="E188" s="264"/>
      <c r="F188" s="263"/>
      <c r="G188" s="263"/>
      <c r="H188" s="263"/>
      <c r="I188" s="265"/>
      <c r="J188" s="266"/>
      <c r="K188" s="266"/>
      <c r="L188" s="263"/>
      <c r="M188" s="263"/>
      <c r="N188" s="263"/>
      <c r="O188" s="263"/>
      <c r="P188" s="263"/>
    </row>
    <row r="189" spans="2:16" ht="30" customHeight="1">
      <c r="B189" s="267"/>
      <c r="C189" s="268"/>
      <c r="D189" s="269" t="s">
        <v>4690</v>
      </c>
      <c r="E189" s="303" t="s">
        <v>1967</v>
      </c>
      <c r="F189" s="304" t="s">
        <v>1977</v>
      </c>
      <c r="G189" s="268"/>
      <c r="H189" s="268"/>
      <c r="I189" s="274"/>
      <c r="J189" s="275"/>
      <c r="K189" s="268"/>
      <c r="L189" s="268"/>
      <c r="M189" s="268"/>
      <c r="N189" s="268"/>
      <c r="O189" s="268"/>
      <c r="P189" s="268"/>
    </row>
    <row r="190" spans="2:16" ht="30" customHeight="1">
      <c r="B190" s="267"/>
      <c r="C190" s="283"/>
      <c r="D190" s="269" t="s">
        <v>4157</v>
      </c>
      <c r="E190" s="273"/>
      <c r="F190" s="281" t="s">
        <v>4234</v>
      </c>
      <c r="G190" s="268"/>
      <c r="H190" s="268"/>
      <c r="I190" s="274"/>
      <c r="J190" s="275"/>
      <c r="K190" s="285"/>
      <c r="L190" s="268"/>
      <c r="M190" s="268"/>
      <c r="N190" s="283"/>
      <c r="O190" s="283"/>
      <c r="P190" s="283"/>
    </row>
    <row r="191" spans="2:16" ht="30" customHeight="1">
      <c r="B191" s="267"/>
      <c r="C191" s="283"/>
      <c r="D191" s="269" t="s">
        <v>4718</v>
      </c>
      <c r="E191" s="273"/>
      <c r="F191" s="270" t="s">
        <v>4235</v>
      </c>
      <c r="G191" s="268"/>
      <c r="H191" s="268"/>
      <c r="I191" s="274"/>
      <c r="J191" s="275"/>
      <c r="K191" s="285"/>
      <c r="L191" s="268"/>
      <c r="M191" s="268"/>
      <c r="N191" s="283"/>
      <c r="O191" s="283"/>
      <c r="P191" s="283"/>
    </row>
    <row r="192" spans="2:16" ht="30" customHeight="1">
      <c r="B192" s="267"/>
      <c r="C192" s="283"/>
      <c r="D192" s="269" t="s">
        <v>4125</v>
      </c>
      <c r="E192" s="273"/>
      <c r="F192" s="281" t="s">
        <v>4906</v>
      </c>
      <c r="G192" s="268"/>
      <c r="H192" s="268"/>
      <c r="I192" s="274"/>
      <c r="J192" s="275"/>
      <c r="K192" s="285"/>
      <c r="L192" s="268"/>
      <c r="M192" s="268"/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82" t="s">
        <v>5623</v>
      </c>
      <c r="G193" s="268"/>
      <c r="H193" s="268"/>
      <c r="I193" s="274"/>
      <c r="J193" s="291"/>
      <c r="K193" s="283"/>
      <c r="L193" s="283"/>
      <c r="M193" s="283"/>
      <c r="N193" s="283"/>
      <c r="O193" s="283"/>
      <c r="P193" s="283"/>
    </row>
    <row r="194" spans="2:16" ht="30" customHeight="1">
      <c r="B194" s="267"/>
      <c r="C194" s="268"/>
      <c r="D194" s="272"/>
      <c r="E194" s="273"/>
      <c r="F194" s="268"/>
      <c r="G194" s="268"/>
      <c r="H194" s="268"/>
      <c r="I194" s="274"/>
      <c r="J194" s="275"/>
      <c r="K194" s="268"/>
      <c r="L194" s="268"/>
      <c r="M194" s="283"/>
      <c r="N194" s="268"/>
      <c r="O194" s="268"/>
      <c r="P194" s="268"/>
    </row>
    <row r="195" spans="2:16" ht="30" customHeight="1">
      <c r="B195" s="267"/>
      <c r="C195" s="268"/>
      <c r="D195" s="272"/>
      <c r="E195" s="273"/>
      <c r="F195" s="268"/>
      <c r="G195" s="268"/>
      <c r="H195" s="268"/>
      <c r="I195" s="274"/>
      <c r="J195" s="275"/>
      <c r="K195" s="268"/>
      <c r="L195" s="268"/>
      <c r="M195" s="283"/>
      <c r="N195" s="268"/>
      <c r="O195" s="268"/>
      <c r="P195" s="268"/>
    </row>
    <row r="196" spans="2:16" ht="30" customHeight="1">
      <c r="B196" s="267"/>
      <c r="C196" s="268"/>
      <c r="D196" s="272"/>
      <c r="E196" s="273"/>
      <c r="F196" s="268"/>
      <c r="G196" s="268"/>
      <c r="H196" s="268"/>
      <c r="I196" s="274"/>
      <c r="J196" s="275"/>
      <c r="K196" s="268"/>
      <c r="L196" s="268"/>
      <c r="M196" s="283"/>
      <c r="N196" s="268"/>
      <c r="O196" s="268"/>
      <c r="P196" s="268"/>
    </row>
    <row r="197" spans="2:16" ht="30" customHeight="1">
      <c r="B197" s="300">
        <v>8</v>
      </c>
      <c r="C197" s="301" t="s">
        <v>4237</v>
      </c>
      <c r="D197" s="302" t="s">
        <v>4239</v>
      </c>
      <c r="E197" s="264"/>
      <c r="F197" s="263"/>
      <c r="G197" s="263"/>
      <c r="H197" s="263"/>
      <c r="I197" s="265"/>
      <c r="J197" s="264"/>
      <c r="K197" s="263"/>
      <c r="L197" s="263"/>
      <c r="M197" s="263"/>
      <c r="N197" s="263"/>
      <c r="O197" s="263"/>
      <c r="P197" s="263"/>
    </row>
    <row r="198" spans="2:16" ht="30" customHeight="1">
      <c r="B198" s="267"/>
      <c r="C198" s="268"/>
      <c r="D198" s="269" t="s">
        <v>4690</v>
      </c>
      <c r="E198" s="273"/>
      <c r="F198" s="268"/>
      <c r="G198" s="268"/>
      <c r="H198" s="268"/>
      <c r="I198" s="274"/>
      <c r="J198" s="307" t="s">
        <v>5724</v>
      </c>
      <c r="K198" s="309"/>
      <c r="L198" s="309" t="s">
        <v>5728</v>
      </c>
      <c r="M198" s="309"/>
      <c r="N198" s="309" t="s">
        <v>4749</v>
      </c>
      <c r="O198" s="268"/>
      <c r="P198" s="268"/>
    </row>
    <row r="199" spans="2:16" ht="30" customHeight="1">
      <c r="B199" s="267"/>
      <c r="C199" s="268"/>
      <c r="D199" s="269" t="s">
        <v>4124</v>
      </c>
      <c r="E199" s="273"/>
      <c r="F199" s="268"/>
      <c r="G199" s="268"/>
      <c r="H199" s="268"/>
      <c r="I199" s="274"/>
      <c r="J199" s="276" t="s">
        <v>4238</v>
      </c>
      <c r="K199" s="281"/>
      <c r="L199" s="281" t="s">
        <v>4238</v>
      </c>
      <c r="M199" s="281"/>
      <c r="N199" s="281" t="s">
        <v>4238</v>
      </c>
      <c r="O199" s="268"/>
      <c r="P199" s="268"/>
    </row>
    <row r="200" spans="2:16" ht="30" customHeight="1">
      <c r="B200" s="267"/>
      <c r="C200" s="268"/>
      <c r="D200" s="269" t="s">
        <v>4718</v>
      </c>
      <c r="E200" s="273"/>
      <c r="F200" s="268"/>
      <c r="G200" s="268"/>
      <c r="H200" s="268"/>
      <c r="I200" s="274"/>
      <c r="J200" s="277" t="s">
        <v>4240</v>
      </c>
      <c r="K200" s="270"/>
      <c r="L200" s="270" t="s">
        <v>4240</v>
      </c>
      <c r="M200" s="270"/>
      <c r="N200" s="270" t="s">
        <v>4240</v>
      </c>
      <c r="O200" s="268"/>
      <c r="P200" s="268"/>
    </row>
    <row r="201" spans="2:16" ht="30" customHeight="1">
      <c r="B201" s="267"/>
      <c r="C201" s="268"/>
      <c r="D201" s="269" t="s">
        <v>4125</v>
      </c>
      <c r="E201" s="273"/>
      <c r="F201" s="268"/>
      <c r="G201" s="268"/>
      <c r="H201" s="268"/>
      <c r="I201" s="274"/>
      <c r="J201" s="276" t="s">
        <v>5725</v>
      </c>
      <c r="K201" s="281"/>
      <c r="L201" s="281" t="s">
        <v>5729</v>
      </c>
      <c r="M201" s="281"/>
      <c r="N201" s="281" t="s">
        <v>5659</v>
      </c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395" t="s">
        <v>5726</v>
      </c>
      <c r="K202" s="268"/>
      <c r="L202" s="268" t="s">
        <v>5730</v>
      </c>
      <c r="M202" s="268"/>
      <c r="N202" s="268" t="s">
        <v>5647</v>
      </c>
      <c r="O202" s="268"/>
      <c r="P202" s="268"/>
    </row>
    <row r="203" spans="2:16" ht="30" customHeight="1">
      <c r="B203" s="267"/>
      <c r="C203" s="268"/>
      <c r="D203" s="272"/>
      <c r="E203" s="273"/>
      <c r="F203" s="268"/>
      <c r="G203" s="268"/>
      <c r="H203" s="268"/>
      <c r="I203" s="274"/>
      <c r="J203" s="396" t="s">
        <v>5653</v>
      </c>
      <c r="K203" s="282"/>
      <c r="L203" s="282" t="s">
        <v>5668</v>
      </c>
      <c r="M203" s="282"/>
      <c r="N203" s="282" t="s">
        <v>5636</v>
      </c>
      <c r="O203" s="268"/>
      <c r="P203" s="268"/>
    </row>
    <row r="204" spans="2:16" ht="30" customHeight="1">
      <c r="B204" s="267"/>
      <c r="C204" s="268"/>
      <c r="D204" s="272"/>
      <c r="E204" s="273"/>
      <c r="F204" s="268"/>
      <c r="G204" s="268"/>
      <c r="H204" s="268"/>
      <c r="I204" s="274"/>
      <c r="J204" s="396" t="s">
        <v>5654</v>
      </c>
      <c r="K204" s="282"/>
      <c r="L204" s="282" t="s">
        <v>5669</v>
      </c>
      <c r="M204" s="282"/>
      <c r="N204" s="268"/>
      <c r="O204" s="268"/>
      <c r="P204" s="268"/>
    </row>
    <row r="205" spans="2:16" ht="30" customHeight="1">
      <c r="B205" s="267"/>
      <c r="C205" s="268"/>
      <c r="D205" s="272"/>
      <c r="E205" s="273"/>
      <c r="F205" s="268"/>
      <c r="G205" s="268"/>
      <c r="H205" s="268"/>
      <c r="I205" s="274"/>
      <c r="J205" s="282" t="s">
        <v>5658</v>
      </c>
      <c r="K205" s="282"/>
      <c r="L205" s="282" t="s">
        <v>5661</v>
      </c>
      <c r="M205" s="282"/>
      <c r="N205" s="268"/>
      <c r="O205" s="268"/>
      <c r="P205" s="268"/>
    </row>
    <row r="206" spans="2:16" ht="30" customHeight="1">
      <c r="B206" s="267"/>
      <c r="C206" s="268"/>
      <c r="D206" s="272"/>
      <c r="E206" s="273"/>
      <c r="F206" s="268"/>
      <c r="G206" s="268"/>
      <c r="H206" s="268"/>
      <c r="I206" s="274"/>
      <c r="J206" s="282" t="s">
        <v>5657</v>
      </c>
      <c r="K206" s="282"/>
      <c r="L206" s="282" t="s">
        <v>5662</v>
      </c>
      <c r="M206" s="282"/>
      <c r="N206" s="268"/>
      <c r="O206" s="268"/>
      <c r="P206" s="268"/>
    </row>
    <row r="207" spans="2:16" ht="30" customHeight="1">
      <c r="B207" s="267"/>
      <c r="C207" s="268"/>
      <c r="D207" s="272"/>
      <c r="E207" s="273"/>
      <c r="F207" s="268"/>
      <c r="G207" s="268"/>
      <c r="H207" s="268"/>
      <c r="I207" s="274"/>
      <c r="J207" s="396"/>
      <c r="K207" s="282"/>
      <c r="L207" s="282"/>
      <c r="M207" s="282"/>
      <c r="N207" s="268"/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5" t="s">
        <v>5727</v>
      </c>
      <c r="K208" s="268"/>
      <c r="L208" s="268" t="s">
        <v>5731</v>
      </c>
      <c r="M208" s="268"/>
      <c r="N208" s="283"/>
      <c r="O208" s="283"/>
      <c r="P208" s="283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6" t="s">
        <v>5665</v>
      </c>
      <c r="K209" s="282"/>
      <c r="L209" s="282" t="s">
        <v>5671</v>
      </c>
      <c r="M209" s="282"/>
      <c r="N209" s="283"/>
      <c r="O209" s="283"/>
      <c r="P209" s="283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282" t="s">
        <v>5656</v>
      </c>
      <c r="K210" s="282"/>
      <c r="L210" s="282" t="s">
        <v>5663</v>
      </c>
      <c r="M210" s="282"/>
      <c r="N210" s="283"/>
      <c r="O210" s="283"/>
      <c r="P210" s="283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397"/>
      <c r="K211" s="282"/>
      <c r="L211" s="282"/>
      <c r="M211" s="282"/>
      <c r="N211" s="283"/>
      <c r="O211" s="283"/>
      <c r="P211" s="283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68" t="s">
        <v>5679</v>
      </c>
      <c r="K212" s="268"/>
      <c r="L212" s="280" t="s">
        <v>5732</v>
      </c>
      <c r="M212" s="280"/>
      <c r="N212" s="280" t="s">
        <v>5646</v>
      </c>
      <c r="O212" s="283"/>
      <c r="P212" s="283"/>
    </row>
    <row r="213" spans="2:16" ht="40.15" customHeight="1">
      <c r="B213" s="267"/>
      <c r="C213" s="268"/>
      <c r="D213" s="272"/>
      <c r="E213" s="273"/>
      <c r="F213" s="268"/>
      <c r="G213" s="268"/>
      <c r="H213" s="268"/>
      <c r="I213" s="274"/>
      <c r="J213" s="282" t="s">
        <v>5678</v>
      </c>
      <c r="K213" s="282"/>
      <c r="L213" s="282" t="s">
        <v>5675</v>
      </c>
      <c r="M213" s="282"/>
      <c r="N213" s="282" t="s">
        <v>5649</v>
      </c>
      <c r="O213" s="283"/>
      <c r="P213" s="283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282"/>
      <c r="K214" s="282"/>
      <c r="L214" s="283"/>
      <c r="M214" s="283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268" t="s">
        <v>5681</v>
      </c>
      <c r="K215" s="268"/>
      <c r="L215" s="283"/>
      <c r="M215" s="283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5683</v>
      </c>
      <c r="K216" s="282"/>
      <c r="L216" s="283"/>
      <c r="M216" s="283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284"/>
      <c r="K217" s="283"/>
      <c r="L217" s="268"/>
      <c r="M217" s="283"/>
      <c r="N217" s="268"/>
      <c r="O217" s="268"/>
      <c r="P217" s="268"/>
    </row>
    <row r="218" spans="2:16" ht="30" customHeight="1">
      <c r="B218" s="300">
        <v>9</v>
      </c>
      <c r="C218" s="301" t="s">
        <v>3766</v>
      </c>
      <c r="D218" s="302" t="s">
        <v>4241</v>
      </c>
      <c r="E218" s="264"/>
      <c r="F218" s="263"/>
      <c r="G218" s="263"/>
      <c r="H218" s="263"/>
      <c r="I218" s="265"/>
      <c r="J218" s="264"/>
      <c r="K218" s="263"/>
      <c r="L218" s="263"/>
      <c r="M218" s="263"/>
      <c r="N218" s="263"/>
      <c r="O218" s="263"/>
      <c r="P218" s="263"/>
    </row>
    <row r="219" spans="2:16" ht="30" customHeight="1">
      <c r="B219" s="267"/>
      <c r="C219" s="268"/>
      <c r="D219" s="269" t="s">
        <v>4697</v>
      </c>
      <c r="E219" s="273"/>
      <c r="F219" s="268"/>
      <c r="G219" s="268"/>
      <c r="H219" s="268"/>
      <c r="I219" s="274"/>
      <c r="J219" s="307" t="s">
        <v>4750</v>
      </c>
      <c r="K219" s="309" t="s">
        <v>4751</v>
      </c>
      <c r="L219" s="309" t="s">
        <v>4752</v>
      </c>
      <c r="M219" s="307" t="s">
        <v>4753</v>
      </c>
      <c r="N219" s="307" t="s">
        <v>5830</v>
      </c>
      <c r="O219" s="268"/>
      <c r="P219" s="268"/>
    </row>
    <row r="220" spans="2:16" ht="30" customHeight="1">
      <c r="B220" s="267"/>
      <c r="C220" s="268"/>
      <c r="D220" s="269" t="s">
        <v>4124</v>
      </c>
      <c r="E220" s="273"/>
      <c r="F220" s="268"/>
      <c r="G220" s="268"/>
      <c r="H220" s="268"/>
      <c r="I220" s="274"/>
      <c r="J220" s="276" t="s">
        <v>4242</v>
      </c>
      <c r="K220" s="281" t="s">
        <v>4242</v>
      </c>
      <c r="L220" s="281" t="s">
        <v>4242</v>
      </c>
      <c r="M220" s="281" t="s">
        <v>4242</v>
      </c>
      <c r="N220" s="281" t="s">
        <v>4242</v>
      </c>
      <c r="O220" s="268"/>
      <c r="P220" s="268"/>
    </row>
    <row r="221" spans="2:16" ht="30" customHeight="1">
      <c r="B221" s="267"/>
      <c r="C221" s="268"/>
      <c r="D221" s="269" t="s">
        <v>4718</v>
      </c>
      <c r="E221" s="273"/>
      <c r="F221" s="268"/>
      <c r="G221" s="268"/>
      <c r="H221" s="268"/>
      <c r="I221" s="274"/>
      <c r="J221" s="277" t="s">
        <v>4243</v>
      </c>
      <c r="K221" s="270" t="s">
        <v>4243</v>
      </c>
      <c r="L221" s="270" t="s">
        <v>4243</v>
      </c>
      <c r="M221" s="270" t="s">
        <v>4243</v>
      </c>
      <c r="N221" s="270" t="s">
        <v>4243</v>
      </c>
      <c r="O221" s="268"/>
      <c r="P221" s="268"/>
    </row>
    <row r="222" spans="2:16" ht="30" customHeight="1">
      <c r="B222" s="267"/>
      <c r="C222" s="268"/>
      <c r="D222" s="269" t="s">
        <v>4125</v>
      </c>
      <c r="E222" s="273"/>
      <c r="F222" s="268"/>
      <c r="G222" s="268"/>
      <c r="H222" s="268"/>
      <c r="I222" s="274"/>
      <c r="J222" s="276" t="s">
        <v>4244</v>
      </c>
      <c r="K222" s="281" t="s">
        <v>4245</v>
      </c>
      <c r="L222" s="281" t="s">
        <v>4246</v>
      </c>
      <c r="M222" s="281" t="s">
        <v>5827</v>
      </c>
      <c r="N222" s="281" t="s">
        <v>5828</v>
      </c>
      <c r="O222" s="268"/>
      <c r="P222" s="268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73" t="s">
        <v>4720</v>
      </c>
      <c r="K223" s="268" t="s">
        <v>4721</v>
      </c>
      <c r="L223" s="268" t="s">
        <v>4722</v>
      </c>
      <c r="M223" s="283"/>
      <c r="N223" s="282" t="s">
        <v>5829</v>
      </c>
      <c r="O223" s="283"/>
      <c r="P223" s="283"/>
    </row>
    <row r="224" spans="2:16" ht="30" customHeight="1">
      <c r="B224" s="267"/>
      <c r="C224" s="268"/>
      <c r="D224" s="272"/>
      <c r="E224" s="273"/>
      <c r="F224" s="268"/>
      <c r="G224" s="268"/>
      <c r="H224" s="268"/>
      <c r="I224" s="274"/>
      <c r="J224" s="278" t="s">
        <v>4911</v>
      </c>
      <c r="K224" s="282" t="s">
        <v>4248</v>
      </c>
      <c r="L224" s="282" t="s">
        <v>4914</v>
      </c>
      <c r="M224" s="283"/>
      <c r="N224" s="268"/>
      <c r="O224" s="268"/>
      <c r="P224" s="268"/>
    </row>
    <row r="225" spans="2:16" ht="30" customHeight="1">
      <c r="B225" s="267"/>
      <c r="C225" s="268"/>
      <c r="D225" s="272"/>
      <c r="E225" s="273"/>
      <c r="F225" s="268"/>
      <c r="G225" s="268"/>
      <c r="H225" s="268"/>
      <c r="I225" s="274"/>
      <c r="J225" s="291"/>
      <c r="K225" s="283"/>
      <c r="L225" s="283"/>
      <c r="M225" s="268"/>
      <c r="N225" s="268"/>
      <c r="O225" s="268"/>
      <c r="P225" s="268"/>
    </row>
    <row r="226" spans="2:16" ht="30" customHeight="1">
      <c r="B226" s="267"/>
      <c r="C226" s="268"/>
      <c r="D226" s="272"/>
      <c r="E226" s="273"/>
      <c r="F226" s="268"/>
      <c r="G226" s="268"/>
      <c r="H226" s="268"/>
      <c r="I226" s="274"/>
      <c r="J226" s="273" t="s">
        <v>4723</v>
      </c>
      <c r="K226" s="268" t="s">
        <v>4723</v>
      </c>
      <c r="L226" s="268"/>
      <c r="M226" s="268"/>
      <c r="N226" s="268"/>
      <c r="O226" s="268"/>
      <c r="P226" s="268"/>
    </row>
    <row r="227" spans="2:16" ht="30" customHeight="1">
      <c r="B227" s="294"/>
      <c r="C227" s="295"/>
      <c r="D227" s="272"/>
      <c r="E227" s="273"/>
      <c r="F227" s="268"/>
      <c r="G227" s="268"/>
      <c r="H227" s="268"/>
      <c r="I227" s="274"/>
      <c r="J227" s="282" t="s">
        <v>4247</v>
      </c>
      <c r="K227" s="282" t="s">
        <v>4249</v>
      </c>
      <c r="L227" s="268"/>
      <c r="M227" s="268"/>
      <c r="N227" s="268"/>
      <c r="O227" s="268"/>
      <c r="P227" s="268"/>
    </row>
    <row r="228" spans="2:16" ht="30" customHeight="1">
      <c r="B228" s="294"/>
      <c r="C228" s="295"/>
      <c r="D228" s="296"/>
      <c r="E228" s="273"/>
      <c r="F228" s="268"/>
      <c r="G228" s="268"/>
      <c r="H228" s="268"/>
      <c r="I228" s="274"/>
      <c r="J228" s="275"/>
      <c r="K228" s="268"/>
      <c r="L228" s="268"/>
      <c r="M228" s="268"/>
      <c r="N228" s="268"/>
      <c r="O228" s="268"/>
      <c r="P228" s="268"/>
    </row>
    <row r="229" spans="2:16" ht="30" customHeight="1">
      <c r="B229" s="300">
        <v>10</v>
      </c>
      <c r="C229" s="301" t="s">
        <v>4250</v>
      </c>
      <c r="D229" s="302" t="s">
        <v>4252</v>
      </c>
      <c r="E229" s="264"/>
      <c r="F229" s="263"/>
      <c r="G229" s="263"/>
      <c r="H229" s="263"/>
      <c r="I229" s="265"/>
      <c r="J229" s="264"/>
      <c r="K229" s="263"/>
      <c r="L229" s="263"/>
      <c r="M229" s="263"/>
      <c r="N229" s="263"/>
      <c r="O229" s="263"/>
      <c r="P229" s="263"/>
    </row>
    <row r="230" spans="2:16" ht="30" customHeight="1">
      <c r="B230" s="294"/>
      <c r="C230" s="295"/>
      <c r="D230" s="269" t="s">
        <v>4697</v>
      </c>
      <c r="E230" s="303" t="s">
        <v>4926</v>
      </c>
      <c r="F230" s="304" t="s">
        <v>1968</v>
      </c>
      <c r="G230" s="304" t="s">
        <v>1969</v>
      </c>
      <c r="H230" s="304" t="s">
        <v>4934</v>
      </c>
      <c r="I230" s="305" t="s">
        <v>4936</v>
      </c>
      <c r="J230" s="273"/>
      <c r="K230" s="268"/>
      <c r="L230" s="268"/>
      <c r="M230" s="268"/>
      <c r="N230" s="268"/>
      <c r="O230" s="268"/>
      <c r="P230" s="268"/>
    </row>
    <row r="231" spans="2:16" ht="30" customHeight="1">
      <c r="B231" s="294"/>
      <c r="C231" s="295"/>
      <c r="D231" s="297"/>
      <c r="E231" s="275" t="s">
        <v>4724</v>
      </c>
      <c r="F231" s="268"/>
      <c r="G231" s="268" t="s">
        <v>4932</v>
      </c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69" t="s">
        <v>4124</v>
      </c>
      <c r="E232" s="276" t="s">
        <v>4254</v>
      </c>
      <c r="F232" s="268"/>
      <c r="G232" s="281" t="s">
        <v>4251</v>
      </c>
      <c r="H232" s="268"/>
      <c r="I232" s="274"/>
      <c r="J232" s="291"/>
      <c r="K232" s="283"/>
      <c r="L232" s="283"/>
      <c r="M232" s="268"/>
      <c r="N232" s="268"/>
      <c r="O232" s="268"/>
      <c r="P232" s="268"/>
    </row>
    <row r="233" spans="2:16" ht="30" customHeight="1">
      <c r="B233" s="294"/>
      <c r="C233" s="295"/>
      <c r="D233" s="269" t="s">
        <v>4696</v>
      </c>
      <c r="E233" s="277" t="s">
        <v>4253</v>
      </c>
      <c r="F233" s="268"/>
      <c r="G233" s="270" t="s">
        <v>4255</v>
      </c>
      <c r="H233" s="268"/>
      <c r="I233" s="274"/>
      <c r="J233" s="291"/>
      <c r="K233" s="283"/>
      <c r="L233" s="283"/>
      <c r="M233" s="268"/>
      <c r="N233" s="268"/>
      <c r="O233" s="268"/>
      <c r="P233" s="268"/>
    </row>
    <row r="234" spans="2:16" ht="30" customHeight="1">
      <c r="B234" s="294"/>
      <c r="C234" s="295"/>
      <c r="D234" s="298" t="s">
        <v>4125</v>
      </c>
      <c r="E234" s="286" t="s">
        <v>4256</v>
      </c>
      <c r="F234" s="268"/>
      <c r="G234" s="281" t="s">
        <v>4257</v>
      </c>
      <c r="H234" s="268"/>
      <c r="I234" s="274"/>
      <c r="J234" s="291"/>
      <c r="K234" s="283"/>
      <c r="L234" s="283"/>
      <c r="M234" s="268"/>
      <c r="N234" s="268"/>
      <c r="O234" s="268"/>
      <c r="P234" s="268"/>
    </row>
    <row r="235" spans="2:16" ht="30" customHeight="1">
      <c r="B235" s="294"/>
      <c r="C235" s="295"/>
      <c r="D235" s="297"/>
      <c r="E235" s="287" t="s">
        <v>4259</v>
      </c>
      <c r="F235" s="268"/>
      <c r="G235" s="282" t="s">
        <v>4258</v>
      </c>
      <c r="H235" s="268"/>
      <c r="I235" s="274"/>
      <c r="J235" s="291"/>
      <c r="K235" s="283"/>
      <c r="L235" s="283"/>
      <c r="M235" s="268"/>
      <c r="N235" s="268"/>
      <c r="O235" s="268"/>
      <c r="P235" s="268"/>
    </row>
    <row r="236" spans="2:16" ht="30" customHeight="1">
      <c r="B236" s="294"/>
      <c r="C236" s="295"/>
      <c r="D236" s="299"/>
      <c r="E236" s="275"/>
      <c r="F236" s="268"/>
      <c r="G236" s="268"/>
      <c r="H236" s="268"/>
      <c r="I236" s="274"/>
      <c r="J236" s="291"/>
      <c r="K236" s="283"/>
      <c r="L236" s="283"/>
      <c r="M236" s="268"/>
      <c r="N236" s="268"/>
      <c r="O236" s="268"/>
      <c r="P236" s="268"/>
    </row>
    <row r="237" spans="2:16" ht="30" customHeight="1">
      <c r="B237" s="294"/>
      <c r="C237" s="295"/>
      <c r="D237" s="269" t="s">
        <v>4719</v>
      </c>
      <c r="E237" s="303" t="s">
        <v>4938</v>
      </c>
      <c r="F237" s="304" t="s">
        <v>1970</v>
      </c>
      <c r="G237" s="304" t="s">
        <v>4941</v>
      </c>
      <c r="H237" s="304" t="s">
        <v>1971</v>
      </c>
      <c r="I237" s="305" t="s">
        <v>1972</v>
      </c>
      <c r="J237" s="273"/>
      <c r="K237" s="268"/>
      <c r="L237" s="268"/>
      <c r="M237" s="268"/>
      <c r="N237" s="268"/>
      <c r="O237" s="268"/>
      <c r="P237" s="268"/>
    </row>
    <row r="238" spans="2:16" ht="30" customHeight="1">
      <c r="B238" s="294"/>
      <c r="C238" s="295"/>
      <c r="D238" s="296"/>
      <c r="E238" s="273"/>
      <c r="F238" s="268"/>
      <c r="G238" s="268"/>
      <c r="H238" s="268"/>
      <c r="I238" s="274"/>
      <c r="J238" s="275"/>
      <c r="K238" s="268"/>
      <c r="L238" s="268"/>
      <c r="M238" s="268"/>
      <c r="N238" s="268"/>
      <c r="O238" s="268"/>
      <c r="P238" s="268"/>
    </row>
    <row r="239" spans="2:16" ht="30" customHeight="1">
      <c r="B239" s="294"/>
      <c r="C239" s="295"/>
      <c r="D239" s="296"/>
      <c r="E239" s="273"/>
      <c r="F239" s="268"/>
      <c r="G239" s="268"/>
      <c r="H239" s="268"/>
      <c r="I239" s="274"/>
      <c r="J239" s="275"/>
      <c r="K239" s="268"/>
      <c r="L239" s="268"/>
      <c r="M239" s="268"/>
      <c r="N239" s="268"/>
      <c r="O239" s="268"/>
      <c r="P239" s="268"/>
    </row>
    <row r="240" spans="2:16" ht="30" customHeight="1">
      <c r="B240" s="294"/>
      <c r="C240" s="295"/>
      <c r="D240" s="269" t="s">
        <v>4719</v>
      </c>
      <c r="E240" s="303" t="s">
        <v>4946</v>
      </c>
      <c r="F240" s="268"/>
      <c r="G240" s="268"/>
      <c r="H240" s="268"/>
      <c r="I240" s="274"/>
      <c r="J240" s="273"/>
      <c r="K240" s="268"/>
      <c r="L240" s="268"/>
      <c r="M240" s="268"/>
      <c r="N240" s="268"/>
      <c r="O240" s="268"/>
      <c r="P240" s="268"/>
    </row>
    <row r="241" spans="2:16" ht="30" customHeight="1">
      <c r="B241" s="294"/>
      <c r="C241" s="295"/>
      <c r="D241" s="296"/>
      <c r="E241" s="273"/>
      <c r="F241" s="268"/>
      <c r="G241" s="268"/>
      <c r="H241" s="268"/>
      <c r="I241" s="274"/>
      <c r="J241" s="275"/>
      <c r="K241" s="268"/>
      <c r="L241" s="268"/>
      <c r="M241" s="268"/>
      <c r="N241" s="268"/>
      <c r="O241" s="268"/>
      <c r="P241" s="268"/>
    </row>
    <row r="242" spans="2:16" ht="30" customHeight="1">
      <c r="B242" s="294"/>
      <c r="C242" s="295"/>
      <c r="D242" s="296"/>
      <c r="E242" s="273"/>
      <c r="F242" s="268"/>
      <c r="G242" s="268"/>
      <c r="H242" s="268"/>
      <c r="I242" s="274"/>
      <c r="J242" s="275"/>
      <c r="K242" s="268"/>
      <c r="L242" s="268"/>
      <c r="M242" s="268"/>
      <c r="N242" s="268"/>
      <c r="O242" s="268"/>
      <c r="P242" s="268"/>
    </row>
    <row r="243" spans="2:16" ht="30" customHeight="1">
      <c r="B243" s="300">
        <v>11</v>
      </c>
      <c r="C243" s="301" t="s">
        <v>1976</v>
      </c>
      <c r="D243" s="302" t="s">
        <v>4260</v>
      </c>
      <c r="E243" s="264"/>
      <c r="F243" s="263"/>
      <c r="G243" s="263"/>
      <c r="H243" s="263"/>
      <c r="I243" s="265"/>
      <c r="J243" s="264"/>
      <c r="K243" s="263"/>
      <c r="L243" s="263"/>
      <c r="M243" s="263"/>
      <c r="N243" s="263"/>
      <c r="O243" s="263"/>
      <c r="P243" s="263"/>
    </row>
    <row r="244" spans="2:16" ht="30" customHeight="1">
      <c r="B244" s="294"/>
      <c r="C244" s="295"/>
      <c r="D244" s="269" t="s">
        <v>4697</v>
      </c>
      <c r="E244" s="303" t="s">
        <v>1975</v>
      </c>
      <c r="F244" s="304" t="s">
        <v>4952</v>
      </c>
      <c r="G244" s="304" t="s">
        <v>4954</v>
      </c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7"/>
      <c r="E245" s="275"/>
      <c r="F245" s="268" t="s">
        <v>5740</v>
      </c>
      <c r="G245" s="268"/>
      <c r="H245" s="268"/>
      <c r="I245" s="274"/>
      <c r="J245" s="291"/>
      <c r="K245" s="283"/>
      <c r="L245" s="283"/>
      <c r="M245" s="268"/>
      <c r="N245" s="268"/>
      <c r="O245" s="268"/>
      <c r="P245" s="268"/>
    </row>
    <row r="246" spans="2:16" ht="30" customHeight="1">
      <c r="B246" s="267"/>
      <c r="C246" s="268"/>
      <c r="D246" s="269" t="s">
        <v>4124</v>
      </c>
      <c r="E246" s="273"/>
      <c r="F246" s="281" t="s">
        <v>4261</v>
      </c>
      <c r="G246" s="268"/>
      <c r="H246" s="268"/>
      <c r="I246" s="274"/>
      <c r="J246" s="275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69" t="s">
        <v>4718</v>
      </c>
      <c r="E247" s="273"/>
      <c r="F247" s="270" t="s">
        <v>4262</v>
      </c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8" t="s">
        <v>4125</v>
      </c>
      <c r="E248" s="273"/>
      <c r="F248" s="281" t="s">
        <v>4264</v>
      </c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294"/>
      <c r="C249" s="295"/>
      <c r="D249" s="297"/>
      <c r="E249" s="287"/>
      <c r="F249" s="282" t="s">
        <v>5738</v>
      </c>
      <c r="G249" s="282"/>
      <c r="H249" s="268"/>
      <c r="I249" s="274"/>
      <c r="J249" s="291"/>
      <c r="K249" s="283"/>
      <c r="L249" s="283"/>
      <c r="M249" s="268"/>
      <c r="N249" s="268"/>
      <c r="O249" s="268"/>
      <c r="P249" s="268"/>
    </row>
    <row r="250" spans="2:16" ht="30" customHeight="1">
      <c r="B250" s="294"/>
      <c r="C250" s="295"/>
      <c r="D250" s="296"/>
      <c r="E250" s="273"/>
      <c r="F250" s="268"/>
      <c r="G250" s="268"/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4725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4124</v>
      </c>
      <c r="E252" s="273"/>
      <c r="F252" s="281" t="s">
        <v>4265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4696</v>
      </c>
      <c r="E253" s="273"/>
      <c r="F253" s="270" t="s">
        <v>4266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4125</v>
      </c>
      <c r="E254" s="273"/>
      <c r="F254" s="281" t="s">
        <v>4268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5764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300">
        <v>12</v>
      </c>
      <c r="C257" s="301" t="s">
        <v>4269</v>
      </c>
      <c r="D257" s="302" t="s">
        <v>4270</v>
      </c>
      <c r="E257" s="264"/>
      <c r="F257" s="263"/>
      <c r="G257" s="263"/>
      <c r="H257" s="263"/>
      <c r="I257" s="265"/>
      <c r="J257" s="264"/>
      <c r="K257" s="263"/>
      <c r="L257" s="263"/>
      <c r="M257" s="263"/>
      <c r="N257" s="263"/>
      <c r="O257" s="263"/>
      <c r="P257" s="263"/>
    </row>
    <row r="258" spans="2:16" ht="30" customHeight="1">
      <c r="B258" s="294"/>
      <c r="C258" s="295"/>
      <c r="D258" s="269" t="s">
        <v>4697</v>
      </c>
      <c r="E258" s="303" t="s">
        <v>4740</v>
      </c>
      <c r="F258" s="268"/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96"/>
      <c r="E259" s="273"/>
      <c r="F259" s="268"/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6"/>
      <c r="E260" s="273"/>
      <c r="F260" s="268"/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6"/>
      <c r="E261" s="273"/>
      <c r="F261" s="268"/>
      <c r="G261" s="268"/>
      <c r="H261" s="268"/>
      <c r="I261" s="274"/>
      <c r="J261" s="275"/>
      <c r="K261" s="268"/>
      <c r="L261" s="268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13</v>
      </c>
      <c r="C263" s="301" t="s">
        <v>4735</v>
      </c>
      <c r="D263" s="302" t="s">
        <v>4736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4697</v>
      </c>
      <c r="E264" s="273"/>
      <c r="F264" s="268"/>
      <c r="G264" s="268"/>
      <c r="H264" s="268"/>
      <c r="I264" s="274"/>
      <c r="J264" s="307" t="s">
        <v>4754</v>
      </c>
      <c r="K264" s="309" t="s">
        <v>5575</v>
      </c>
      <c r="L264" s="268"/>
      <c r="M264" s="268"/>
      <c r="N264" s="268"/>
      <c r="O264" s="268"/>
      <c r="P264" s="268"/>
    </row>
    <row r="265" spans="2:16" ht="30" customHeight="1">
      <c r="B265" s="267"/>
      <c r="C265" s="268"/>
      <c r="D265" s="269" t="s">
        <v>4124</v>
      </c>
      <c r="E265" s="273"/>
      <c r="F265" s="268"/>
      <c r="G265" s="268"/>
      <c r="H265" s="268"/>
      <c r="I265" s="274"/>
      <c r="J265" s="276" t="s">
        <v>4271</v>
      </c>
      <c r="K265" s="281" t="s">
        <v>5576</v>
      </c>
      <c r="L265" s="283"/>
      <c r="M265" s="283"/>
      <c r="N265" s="268"/>
      <c r="O265" s="268"/>
      <c r="P265" s="268"/>
    </row>
    <row r="266" spans="2:16" ht="30" customHeight="1">
      <c r="B266" s="267"/>
      <c r="C266" s="268"/>
      <c r="D266" s="269" t="s">
        <v>4718</v>
      </c>
      <c r="E266" s="273"/>
      <c r="F266" s="268"/>
      <c r="G266" s="268"/>
      <c r="H266" s="268"/>
      <c r="I266" s="274"/>
      <c r="J266" s="277" t="s">
        <v>4272</v>
      </c>
      <c r="K266" s="270" t="s">
        <v>5577</v>
      </c>
      <c r="L266" s="283"/>
      <c r="M266" s="283"/>
      <c r="N266" s="268"/>
      <c r="O266" s="268"/>
      <c r="P266" s="268"/>
    </row>
    <row r="267" spans="2:16" ht="30" customHeight="1">
      <c r="B267" s="267"/>
      <c r="C267" s="268"/>
      <c r="D267" s="269" t="s">
        <v>4125</v>
      </c>
      <c r="E267" s="273"/>
      <c r="F267" s="268"/>
      <c r="G267" s="268"/>
      <c r="H267" s="268"/>
      <c r="I267" s="274"/>
      <c r="J267" s="276" t="s">
        <v>4273</v>
      </c>
      <c r="K267" s="281" t="s">
        <v>5589</v>
      </c>
      <c r="L267" s="283"/>
      <c r="M267" s="283"/>
      <c r="N267" s="268"/>
      <c r="O267" s="268"/>
      <c r="P267" s="268"/>
    </row>
    <row r="268" spans="2:16" ht="30" customHeight="1">
      <c r="B268" s="267"/>
      <c r="C268" s="268"/>
      <c r="D268" s="272"/>
      <c r="E268" s="273"/>
      <c r="F268" s="268"/>
      <c r="G268" s="268"/>
      <c r="H268" s="268"/>
      <c r="I268" s="274"/>
      <c r="J268" s="273" t="s">
        <v>4726</v>
      </c>
      <c r="K268" s="283"/>
      <c r="L268" s="283"/>
      <c r="M268" s="283"/>
      <c r="N268" s="283"/>
      <c r="O268" s="283"/>
      <c r="P268" s="283"/>
    </row>
    <row r="269" spans="2:16" ht="30" customHeight="1">
      <c r="B269" s="267"/>
      <c r="C269" s="268"/>
      <c r="D269" s="272"/>
      <c r="E269" s="273"/>
      <c r="F269" s="268"/>
      <c r="G269" s="268"/>
      <c r="H269" s="268"/>
      <c r="I269" s="274"/>
      <c r="J269" s="278" t="s">
        <v>5843</v>
      </c>
      <c r="K269" s="282" t="s">
        <v>5590</v>
      </c>
      <c r="L269" s="282"/>
      <c r="M269" s="283"/>
      <c r="N269" s="268"/>
      <c r="O269" s="268"/>
      <c r="P269" s="268"/>
    </row>
    <row r="270" spans="2:16" ht="30" customHeight="1">
      <c r="B270" s="294"/>
      <c r="C270" s="295"/>
      <c r="D270" s="296"/>
      <c r="E270" s="273"/>
      <c r="F270" s="268"/>
      <c r="G270" s="268"/>
      <c r="H270" s="268"/>
      <c r="I270" s="274"/>
      <c r="J270" s="275"/>
      <c r="K270" s="268"/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72"/>
      <c r="E271" s="273"/>
      <c r="F271" s="268"/>
      <c r="G271" s="268"/>
      <c r="H271" s="268"/>
      <c r="I271" s="274"/>
      <c r="J271" s="273" t="s">
        <v>4727</v>
      </c>
      <c r="K271" s="283"/>
      <c r="L271" s="283"/>
      <c r="M271" s="283"/>
      <c r="N271" s="283"/>
      <c r="O271" s="283"/>
      <c r="P271" s="283"/>
    </row>
    <row r="272" spans="2:16" ht="30" customHeight="1">
      <c r="B272" s="267"/>
      <c r="C272" s="268"/>
      <c r="D272" s="272"/>
      <c r="E272" s="273"/>
      <c r="F272" s="268"/>
      <c r="G272" s="268"/>
      <c r="H272" s="268"/>
      <c r="I272" s="274"/>
      <c r="J272" s="278" t="s">
        <v>4274</v>
      </c>
      <c r="K272" s="282"/>
      <c r="L272" s="282"/>
      <c r="M272" s="283"/>
      <c r="N272" s="268"/>
      <c r="O272" s="268"/>
      <c r="P272" s="268"/>
    </row>
    <row r="273" spans="2:16" ht="30" customHeight="1">
      <c r="B273" s="294"/>
      <c r="C273" s="295"/>
      <c r="D273" s="296"/>
      <c r="E273" s="273"/>
      <c r="F273" s="268"/>
      <c r="G273" s="268"/>
      <c r="H273" s="268"/>
      <c r="I273" s="274"/>
      <c r="J273" s="275"/>
      <c r="K273" s="268"/>
      <c r="L273" s="268"/>
      <c r="M273" s="268"/>
      <c r="N273" s="268"/>
      <c r="O273" s="268"/>
      <c r="P273" s="268"/>
    </row>
    <row r="274" spans="2:16" ht="30" customHeight="1">
      <c r="B274" s="300">
        <v>14</v>
      </c>
      <c r="C274" s="301" t="s">
        <v>4737</v>
      </c>
      <c r="D274" s="302"/>
      <c r="E274" s="264"/>
      <c r="F274" s="263"/>
      <c r="G274" s="263"/>
      <c r="H274" s="263"/>
      <c r="I274" s="265"/>
      <c r="J274" s="264"/>
      <c r="K274" s="263"/>
      <c r="L274" s="263"/>
      <c r="M274" s="263"/>
      <c r="N274" s="263"/>
      <c r="O274" s="263"/>
      <c r="P274" s="263"/>
    </row>
    <row r="275" spans="2:16" ht="30" customHeight="1">
      <c r="B275" s="294"/>
      <c r="C275" s="295"/>
      <c r="D275" s="296"/>
      <c r="E275" s="303" t="s">
        <v>4741</v>
      </c>
      <c r="F275" s="304" t="s">
        <v>1973</v>
      </c>
      <c r="G275" s="304" t="s">
        <v>1974</v>
      </c>
      <c r="H275" s="268"/>
      <c r="I275" s="274"/>
      <c r="J275" s="275"/>
      <c r="K275" s="268"/>
      <c r="L275" s="268"/>
      <c r="M275" s="268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94"/>
      <c r="C277" s="295"/>
      <c r="D277" s="296"/>
      <c r="E277" s="273"/>
      <c r="F277" s="268"/>
      <c r="G277" s="268"/>
      <c r="H277" s="268"/>
      <c r="I277" s="274"/>
      <c r="J277" s="275"/>
      <c r="K277" s="268"/>
      <c r="L277" s="268"/>
      <c r="M277" s="268"/>
      <c r="N277" s="268"/>
      <c r="O277" s="268"/>
      <c r="P277" s="268"/>
    </row>
    <row r="278" spans="2:16" ht="30" customHeight="1">
      <c r="B278" s="300">
        <v>15</v>
      </c>
      <c r="C278" s="301" t="s">
        <v>4742</v>
      </c>
      <c r="D278" s="302"/>
      <c r="E278" s="264"/>
      <c r="F278" s="263"/>
      <c r="G278" s="263"/>
      <c r="H278" s="263"/>
      <c r="I278" s="265"/>
      <c r="J278" s="264"/>
      <c r="K278" s="263"/>
      <c r="L278" s="263"/>
      <c r="M278" s="263"/>
      <c r="N278" s="263"/>
      <c r="O278" s="263"/>
      <c r="P278" s="263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294"/>
      <c r="C280" s="295"/>
      <c r="D280" s="296"/>
      <c r="E280" s="273"/>
      <c r="F280" s="268"/>
      <c r="G280" s="268"/>
      <c r="H280" s="268"/>
      <c r="I280" s="274"/>
      <c r="J280" s="275"/>
      <c r="K280" s="268"/>
      <c r="L280" s="268"/>
      <c r="M280" s="268"/>
      <c r="N280" s="268"/>
      <c r="O280" s="268"/>
      <c r="P280" s="268"/>
    </row>
    <row r="281" spans="2:16" ht="30" customHeight="1">
      <c r="B281" s="300">
        <v>16</v>
      </c>
      <c r="C281" s="301" t="s">
        <v>4743</v>
      </c>
      <c r="D281" s="302"/>
      <c r="E281" s="264"/>
      <c r="F281" s="263"/>
      <c r="G281" s="263"/>
      <c r="H281" s="263"/>
      <c r="I281" s="265"/>
      <c r="J281" s="264"/>
      <c r="K281" s="263"/>
      <c r="L281" s="263"/>
      <c r="M281" s="263"/>
      <c r="N281" s="263"/>
      <c r="O281" s="263"/>
      <c r="P281" s="263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17</v>
      </c>
      <c r="C284" s="301" t="s">
        <v>4738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18</v>
      </c>
      <c r="C287" s="301" t="s">
        <v>4739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19</v>
      </c>
      <c r="C290" s="301" t="s">
        <v>4744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67"/>
      <c r="C291" s="268"/>
      <c r="D291" s="272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67"/>
      <c r="C292" s="268"/>
      <c r="D292" s="272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20</v>
      </c>
      <c r="C293" s="301" t="s">
        <v>1963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67"/>
      <c r="C295" s="275"/>
      <c r="D295" s="299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81"/>
  <sheetViews>
    <sheetView view="pageBreakPreview" zoomScale="65" zoomScaleNormal="100" zoomScaleSheetLayoutView="6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6" sqref="F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</v>
      </c>
      <c r="C3" s="26" t="s">
        <v>3726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4809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 t="s">
        <v>5368</v>
      </c>
      <c r="E6" s="180" t="s">
        <v>4965</v>
      </c>
      <c r="F6" s="123" t="s">
        <v>4959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3729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4756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3943</v>
      </c>
      <c r="AE7" s="179" t="s">
        <v>3977</v>
      </c>
      <c r="AF7" s="180"/>
      <c r="AG7" s="180" t="s">
        <v>3974</v>
      </c>
      <c r="AH7" s="33"/>
    </row>
    <row r="8" spans="2:34" ht="49.9" customHeight="1">
      <c r="B8" s="4"/>
      <c r="C8" s="32"/>
      <c r="D8" s="32"/>
      <c r="E8" s="32"/>
      <c r="F8" s="31" t="s">
        <v>4757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3943</v>
      </c>
      <c r="AE8" s="179" t="s">
        <v>3973</v>
      </c>
      <c r="AF8" s="180"/>
      <c r="AG8" s="180" t="s">
        <v>3978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4774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5479</v>
      </c>
      <c r="D11" s="348" t="s">
        <v>5368</v>
      </c>
      <c r="E11" s="180" t="s">
        <v>4965</v>
      </c>
      <c r="F11" s="123" t="s">
        <v>4281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4758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4756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3943</v>
      </c>
      <c r="AE12" s="179" t="s">
        <v>3945</v>
      </c>
      <c r="AF12" s="180"/>
      <c r="AG12" s="180" t="s">
        <v>3915</v>
      </c>
      <c r="AH12" s="33"/>
    </row>
    <row r="13" spans="2:34" ht="49.9" customHeight="1">
      <c r="B13" s="4"/>
      <c r="C13" s="32"/>
      <c r="D13" s="32"/>
      <c r="E13" s="32"/>
      <c r="F13" s="31" t="s">
        <v>4757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3943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4773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5479</v>
      </c>
      <c r="D16" s="348" t="s">
        <v>5368</v>
      </c>
      <c r="E16" s="180" t="s">
        <v>4965</v>
      </c>
      <c r="F16" s="123" t="s">
        <v>4760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3728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4761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3942</v>
      </c>
      <c r="AE17" s="179" t="s">
        <v>3973</v>
      </c>
      <c r="AF17" s="196"/>
      <c r="AG17" s="180" t="s">
        <v>3946</v>
      </c>
      <c r="AH17" s="33"/>
    </row>
    <row r="18" spans="2:34" ht="49.9" customHeight="1">
      <c r="B18" s="4"/>
      <c r="C18" s="32"/>
      <c r="D18" s="32"/>
      <c r="E18" s="32"/>
      <c r="F18" s="31" t="s">
        <v>4762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3942</v>
      </c>
      <c r="AE18" s="179" t="s">
        <v>3977</v>
      </c>
      <c r="AF18" s="180"/>
      <c r="AG18" s="180" t="s">
        <v>3946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4775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5479</v>
      </c>
      <c r="D21" s="348" t="s">
        <v>5368</v>
      </c>
      <c r="E21" s="180" t="s">
        <v>4965</v>
      </c>
      <c r="F21" s="123" t="s">
        <v>4763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3816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3754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3965</v>
      </c>
      <c r="AE22" s="179" t="s">
        <v>3945</v>
      </c>
      <c r="AF22" s="180"/>
      <c r="AG22" s="180" t="s">
        <v>3947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4776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5479</v>
      </c>
      <c r="D25" s="348" t="s">
        <v>5390</v>
      </c>
      <c r="E25" s="180" t="s">
        <v>5424</v>
      </c>
      <c r="F25" s="123" t="s">
        <v>5044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3961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79" t="s">
        <v>3960</v>
      </c>
      <c r="AF26" s="180"/>
      <c r="AG26" s="180" t="s">
        <v>3967</v>
      </c>
      <c r="AH26" s="12"/>
    </row>
    <row r="27" spans="2:34" ht="49.9" customHeight="1">
      <c r="B27" s="4"/>
      <c r="C27" s="12"/>
      <c r="D27" s="12"/>
      <c r="E27" s="12"/>
      <c r="F27" s="31" t="s">
        <v>3852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3725</v>
      </c>
      <c r="AE27" s="181" t="s">
        <v>3935</v>
      </c>
      <c r="AF27" s="180"/>
      <c r="AG27" s="180" t="s">
        <v>3844</v>
      </c>
      <c r="AH27" s="39" t="s">
        <v>3928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3945</v>
      </c>
      <c r="AF28" s="180"/>
      <c r="AG28" s="180" t="s">
        <v>3947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5479</v>
      </c>
      <c r="D30" s="348" t="s">
        <v>5390</v>
      </c>
      <c r="E30" s="180" t="s">
        <v>5424</v>
      </c>
      <c r="F30" s="123" t="s">
        <v>5042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3966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3961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3960</v>
      </c>
      <c r="AF31" s="180"/>
      <c r="AG31" s="180" t="s">
        <v>3967</v>
      </c>
      <c r="AH31" s="12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3928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3945</v>
      </c>
      <c r="AF33" s="180"/>
      <c r="AG33" s="180" t="s">
        <v>3947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5479</v>
      </c>
      <c r="D35" s="348" t="s">
        <v>5369</v>
      </c>
      <c r="E35" s="180" t="s">
        <v>4965</v>
      </c>
      <c r="F35" s="123" t="s">
        <v>4996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4995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3961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3724</v>
      </c>
      <c r="AE36" s="179" t="s">
        <v>3960</v>
      </c>
      <c r="AF36" s="180"/>
      <c r="AG36" s="180" t="s">
        <v>3967</v>
      </c>
      <c r="AH36" s="12"/>
    </row>
    <row r="37" spans="2:34" ht="49.9" customHeight="1">
      <c r="B37" s="4"/>
      <c r="C37" s="12"/>
      <c r="D37" s="12"/>
      <c r="E37" s="12"/>
      <c r="F37" s="31" t="s">
        <v>3852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3725</v>
      </c>
      <c r="AE37" s="181" t="s">
        <v>3935</v>
      </c>
      <c r="AF37" s="180"/>
      <c r="AG37" s="180" t="s">
        <v>3844</v>
      </c>
      <c r="AH37" s="39" t="s">
        <v>3928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3945</v>
      </c>
      <c r="AF38" s="180"/>
      <c r="AG38" s="180" t="s">
        <v>3947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5479</v>
      </c>
      <c r="D40" s="348"/>
      <c r="E40" s="180" t="s">
        <v>4965</v>
      </c>
      <c r="F40" s="123" t="s">
        <v>4231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3755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3961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79" t="s">
        <v>3960</v>
      </c>
      <c r="AF41" s="180"/>
      <c r="AG41" s="180" t="s">
        <v>3967</v>
      </c>
      <c r="AH41" s="12"/>
    </row>
    <row r="42" spans="2:34" ht="49.9" customHeight="1">
      <c r="B42" s="4"/>
      <c r="C42" s="12"/>
      <c r="D42" s="12"/>
      <c r="E42" s="12"/>
      <c r="F42" s="31" t="s">
        <v>3852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3725</v>
      </c>
      <c r="AE42" s="181" t="s">
        <v>3935</v>
      </c>
      <c r="AF42" s="180"/>
      <c r="AG42" s="180" t="s">
        <v>3844</v>
      </c>
      <c r="AH42" s="39" t="s">
        <v>3928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3945</v>
      </c>
      <c r="AF43" s="180"/>
      <c r="AG43" s="180" t="s">
        <v>3947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3945</v>
      </c>
      <c r="AF44" s="192"/>
      <c r="AG44" s="180" t="s">
        <v>3947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3945</v>
      </c>
      <c r="AF45" s="192"/>
      <c r="AG45" s="180" t="s">
        <v>3947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5479</v>
      </c>
      <c r="D47" s="348"/>
      <c r="E47" s="180" t="s">
        <v>4965</v>
      </c>
      <c r="F47" s="123" t="s">
        <v>4766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3941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3961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79" t="s">
        <v>3960</v>
      </c>
      <c r="AF48" s="180"/>
      <c r="AG48" s="180" t="s">
        <v>3967</v>
      </c>
      <c r="AH48" s="12"/>
    </row>
    <row r="49" spans="2:34" ht="49.9" customHeight="1">
      <c r="B49" s="4"/>
      <c r="C49" s="12"/>
      <c r="D49" s="12"/>
      <c r="E49" s="12"/>
      <c r="F49" s="31" t="s">
        <v>3852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3725</v>
      </c>
      <c r="AE49" s="181" t="s">
        <v>3935</v>
      </c>
      <c r="AF49" s="180"/>
      <c r="AG49" s="180" t="s">
        <v>3844</v>
      </c>
      <c r="AH49" s="39" t="s">
        <v>3928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3945</v>
      </c>
      <c r="AF50" s="180"/>
      <c r="AG50" s="180" t="s">
        <v>3947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3945</v>
      </c>
      <c r="AF51" s="192"/>
      <c r="AG51" s="180" t="s">
        <v>3947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3945</v>
      </c>
      <c r="AF52" s="192"/>
      <c r="AG52" s="180" t="s">
        <v>3947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5479</v>
      </c>
      <c r="D54" s="348"/>
      <c r="E54" s="180" t="s">
        <v>4965</v>
      </c>
      <c r="F54" s="123" t="s">
        <v>4768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3961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79" t="s">
        <v>3960</v>
      </c>
      <c r="AF55" s="180"/>
      <c r="AG55" s="180" t="s">
        <v>3967</v>
      </c>
      <c r="AH55" s="12"/>
    </row>
    <row r="56" spans="2:34" ht="49.9" customHeight="1">
      <c r="B56" s="4"/>
      <c r="C56" s="12"/>
      <c r="D56" s="12"/>
      <c r="E56" s="12"/>
      <c r="F56" s="31" t="s">
        <v>3852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3725</v>
      </c>
      <c r="AE56" s="181" t="s">
        <v>3935</v>
      </c>
      <c r="AF56" s="180"/>
      <c r="AG56" s="180" t="s">
        <v>3844</v>
      </c>
      <c r="AH56" s="39" t="s">
        <v>3928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3945</v>
      </c>
      <c r="AF57" s="180"/>
      <c r="AG57" s="180" t="s">
        <v>3947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3968</v>
      </c>
      <c r="AE58" s="179" t="s">
        <v>3945</v>
      </c>
      <c r="AF58" s="192"/>
      <c r="AG58" s="180" t="s">
        <v>3947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3945</v>
      </c>
      <c r="AF59" s="192"/>
      <c r="AG59" s="180" t="s">
        <v>3947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4777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5479</v>
      </c>
      <c r="D62" s="348"/>
      <c r="E62" s="180" t="s">
        <v>4965</v>
      </c>
      <c r="F62" s="123" t="s">
        <v>4778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3961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79" t="s">
        <v>3960</v>
      </c>
      <c r="AF63" s="180"/>
      <c r="AG63" s="180" t="s">
        <v>3967</v>
      </c>
      <c r="AH63" s="12" t="s">
        <v>3959</v>
      </c>
    </row>
    <row r="64" spans="2:34" ht="49.9" customHeight="1">
      <c r="B64" s="4"/>
      <c r="C64" s="12"/>
      <c r="D64" s="12"/>
      <c r="E64" s="12"/>
      <c r="F64" s="31" t="s">
        <v>3852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3725</v>
      </c>
      <c r="AE64" s="181" t="s">
        <v>3935</v>
      </c>
      <c r="AF64" s="180"/>
      <c r="AG64" s="180" t="s">
        <v>3844</v>
      </c>
      <c r="AH64" s="39" t="s">
        <v>3928</v>
      </c>
    </row>
    <row r="65" spans="2:34" ht="49.9" customHeight="1">
      <c r="B65" s="4"/>
      <c r="C65" s="12"/>
      <c r="D65" s="12"/>
      <c r="E65" s="12"/>
      <c r="F65" s="31" t="s">
        <v>3962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3963</v>
      </c>
      <c r="AE65" s="179" t="s">
        <v>3945</v>
      </c>
      <c r="AF65" s="180"/>
      <c r="AG65" s="180" t="s">
        <v>3947</v>
      </c>
      <c r="AH65" s="39"/>
    </row>
    <row r="66" spans="2:34" ht="49.9" customHeight="1">
      <c r="B66" s="4"/>
      <c r="C66" s="12"/>
      <c r="D66" s="12"/>
      <c r="E66" s="12"/>
      <c r="F66" s="31" t="s">
        <v>3964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3963</v>
      </c>
      <c r="AE66" s="179" t="s">
        <v>3945</v>
      </c>
      <c r="AF66" s="180"/>
      <c r="AG66" s="180" t="s">
        <v>3947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5479</v>
      </c>
      <c r="D68" s="348" t="s">
        <v>5425</v>
      </c>
      <c r="E68" s="180" t="s">
        <v>4965</v>
      </c>
      <c r="F68" s="123" t="s">
        <v>5893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3817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3961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79" t="s">
        <v>3960</v>
      </c>
      <c r="AF69" s="180"/>
      <c r="AG69" s="180" t="s">
        <v>3967</v>
      </c>
      <c r="AH69" s="12" t="s">
        <v>3959</v>
      </c>
    </row>
    <row r="70" spans="2:34" ht="49.9" customHeight="1">
      <c r="B70" s="4"/>
      <c r="C70" s="12"/>
      <c r="D70" s="12"/>
      <c r="E70" s="12"/>
      <c r="F70" s="31" t="s">
        <v>3852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3725</v>
      </c>
      <c r="AE70" s="181" t="s">
        <v>3935</v>
      </c>
      <c r="AF70" s="180"/>
      <c r="AG70" s="180" t="s">
        <v>3844</v>
      </c>
      <c r="AH70" s="39" t="s">
        <v>3928</v>
      </c>
    </row>
    <row r="71" spans="2:34" ht="49.9" customHeight="1">
      <c r="B71" s="4"/>
      <c r="C71" s="12"/>
      <c r="D71" s="12"/>
      <c r="E71" s="12"/>
      <c r="F71" s="31" t="s">
        <v>3962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3963</v>
      </c>
      <c r="AE71" s="179" t="s">
        <v>3945</v>
      </c>
      <c r="AF71" s="180"/>
      <c r="AG71" s="180" t="s">
        <v>3947</v>
      </c>
      <c r="AH71" s="39"/>
    </row>
    <row r="72" spans="2:34" ht="49.9" customHeight="1">
      <c r="B72" s="4"/>
      <c r="C72" s="12"/>
      <c r="D72" s="12"/>
      <c r="E72" s="12"/>
      <c r="F72" s="31" t="s">
        <v>3964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3963</v>
      </c>
      <c r="AE72" s="179" t="s">
        <v>3945</v>
      </c>
      <c r="AF72" s="180"/>
      <c r="AG72" s="180" t="s">
        <v>3947</v>
      </c>
      <c r="AH72" s="39"/>
    </row>
    <row r="73" spans="2:34" ht="49.9" customHeight="1">
      <c r="B73" s="4"/>
      <c r="C73" s="12"/>
      <c r="D73" s="12"/>
      <c r="E73" s="12"/>
      <c r="F73" s="12" t="s">
        <v>3624</v>
      </c>
      <c r="G73" s="125" t="s">
        <v>2818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3945</v>
      </c>
      <c r="AF73" s="180"/>
      <c r="AG73" s="180" t="s">
        <v>3947</v>
      </c>
      <c r="AH73" s="39"/>
    </row>
    <row r="74" spans="2:34" ht="49.9" customHeight="1">
      <c r="B74" s="4"/>
      <c r="C74" s="12"/>
      <c r="D74" s="12"/>
      <c r="E74" s="12"/>
      <c r="F74" s="12" t="s">
        <v>242</v>
      </c>
      <c r="G74" s="125" t="s">
        <v>2815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3945</v>
      </c>
      <c r="AF74" s="180"/>
      <c r="AG74" s="180" t="s">
        <v>3947</v>
      </c>
      <c r="AH74" s="39"/>
    </row>
    <row r="75" spans="2:34" ht="49.9" customHeight="1">
      <c r="B75" s="4"/>
      <c r="C75" s="12"/>
      <c r="D75" s="12"/>
      <c r="E75" s="12"/>
      <c r="F75" s="12" t="s">
        <v>3625</v>
      </c>
      <c r="G75" s="125" t="s">
        <v>2329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3945</v>
      </c>
      <c r="AF75" s="180"/>
      <c r="AG75" s="180" t="s">
        <v>3947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4.9" customHeight="1">
      <c r="B77" s="19">
        <v>1.2</v>
      </c>
      <c r="C77" s="61" t="s">
        <v>3630</v>
      </c>
      <c r="D77" s="61"/>
      <c r="E77" s="61"/>
      <c r="F77" s="62"/>
      <c r="G77" s="38"/>
      <c r="H77" s="415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2"/>
      <c r="AE77" s="22"/>
      <c r="AF77" s="22"/>
      <c r="AG77" s="22"/>
      <c r="AH77" s="23"/>
    </row>
    <row r="78" spans="2:34" ht="34.9" customHeight="1">
      <c r="B78" s="349"/>
      <c r="C78" s="350" t="s">
        <v>5479</v>
      </c>
      <c r="D78" s="348"/>
      <c r="E78" s="180"/>
      <c r="F78" s="123" t="s">
        <v>5432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 t="s">
        <v>3817</v>
      </c>
      <c r="AE78" s="154"/>
      <c r="AF78" s="154"/>
      <c r="AG78" s="154"/>
      <c r="AH78" s="11"/>
    </row>
    <row r="79" spans="2:34" ht="34.9" customHeight="1">
      <c r="B79" s="4"/>
      <c r="C79" s="12"/>
      <c r="D79" s="155"/>
      <c r="E79" s="155"/>
      <c r="F79" s="8" t="s">
        <v>1993</v>
      </c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 t="s">
        <v>1985</v>
      </c>
      <c r="AE79" s="158"/>
      <c r="AF79" s="158"/>
      <c r="AG79" s="158"/>
      <c r="AH79" s="11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74"/>
      <c r="AF80" s="174"/>
      <c r="AG80" s="174"/>
      <c r="AH80" s="11"/>
    </row>
    <row r="81" spans="2:34" ht="34.9" customHeight="1">
      <c r="B81" s="4"/>
      <c r="C81" s="12"/>
      <c r="D81" s="12"/>
      <c r="E81" s="12"/>
      <c r="F81" s="12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5"/>
      <c r="AF81" s="155"/>
      <c r="AG81" s="155"/>
      <c r="AH81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82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N11" sqref="N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4925</v>
      </c>
    </row>
    <row r="2" spans="2:34" ht="49.9" customHeight="1">
      <c r="B2" s="78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79" t="s">
        <v>1982</v>
      </c>
      <c r="H2" s="29" t="s">
        <v>5801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3944</v>
      </c>
      <c r="AF2" s="441" t="s">
        <v>3870</v>
      </c>
      <c r="AG2" s="442"/>
      <c r="AH2" s="81" t="s">
        <v>1947</v>
      </c>
    </row>
    <row r="3" spans="2:34" ht="34.9" customHeight="1">
      <c r="B3" s="25">
        <v>2</v>
      </c>
      <c r="C3" s="26" t="s">
        <v>3757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4807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/>
      <c r="E6" s="180" t="s">
        <v>4964</v>
      </c>
      <c r="F6" s="123" t="s">
        <v>4779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3969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3971</v>
      </c>
      <c r="AE7" s="179" t="s">
        <v>3973</v>
      </c>
      <c r="AF7" s="180"/>
      <c r="AG7" s="180" t="s">
        <v>3974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5479</v>
      </c>
      <c r="D10" s="348" t="s">
        <v>5428</v>
      </c>
      <c r="E10" s="180" t="s">
        <v>5429</v>
      </c>
      <c r="F10" s="123" t="s">
        <v>5894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3970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3826</v>
      </c>
      <c r="AE11" s="179" t="s">
        <v>3975</v>
      </c>
      <c r="AF11" s="180"/>
      <c r="AG11" s="180" t="s">
        <v>3976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6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5479</v>
      </c>
      <c r="D13" s="348"/>
      <c r="E13" s="180" t="s">
        <v>5430</v>
      </c>
      <c r="F13" s="123" t="s">
        <v>4781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3972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3826</v>
      </c>
      <c r="AE14" s="179" t="s">
        <v>3977</v>
      </c>
      <c r="AF14" s="180"/>
      <c r="AG14" s="180" t="s">
        <v>3978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6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3979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5479</v>
      </c>
      <c r="D17" s="348"/>
      <c r="E17" s="180" t="s">
        <v>5430</v>
      </c>
      <c r="F17" s="123" t="s">
        <v>5045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49.9" customHeight="1">
      <c r="B18" s="5"/>
      <c r="C18" s="85"/>
      <c r="D18" s="85"/>
      <c r="E18" s="85"/>
      <c r="F18" s="31" t="s">
        <v>3961</v>
      </c>
      <c r="G18" s="140" t="s">
        <v>1289</v>
      </c>
      <c r="H18" s="126"/>
      <c r="I18" s="141" t="str">
        <f>VLOOKUP($G18,'WM-AR'!$A$7:$AK$1630,34,FALSE)</f>
        <v>M3</v>
      </c>
      <c r="J18" s="141" t="str">
        <f>VLOOKUP($G18,'WM-AR'!$A$7:$AK$1630,4,FALSE)</f>
        <v>Concrete Work</v>
      </c>
      <c r="K18" s="141" t="str">
        <f>VLOOKUP($G18,'WM-AR'!$A$7:$AK$1630,6,FALSE)</f>
        <v>Superstructure Work</v>
      </c>
      <c r="L18" s="141" t="str">
        <f>VLOOKUP($G18,'WM-AR'!$A$7:$AK$1630,8,FALSE)</f>
        <v>Structural Concrete</v>
      </c>
      <c r="M18" s="141">
        <f>VLOOKUP($G18,'WM-AR'!$A$7:$AK$1630,10,FALSE)</f>
        <v>0</v>
      </c>
      <c r="N18" s="141" t="str">
        <f>VLOOKUP($G18,'WM-AR'!$A$7:$AK$1630,12,FALSE)</f>
        <v>Cement Type-1</v>
      </c>
      <c r="O18" s="141" t="str">
        <f>VLOOKUP($G18,'WM-AR'!$A$7:$AK$1630,14,FALSE)</f>
        <v>20MPa &lt; F'c (Cylinder Strength) ≤ 25MPa</v>
      </c>
      <c r="P18" s="141">
        <f>VLOOKUP($G18,'WM-AR'!$A$7:$AK$1630,16,FALSE)</f>
        <v>0</v>
      </c>
      <c r="Q18" s="141">
        <f>VLOOKUP($G18,'WM-AR'!$A$7:$AK$1630,18,FALSE)</f>
        <v>0</v>
      </c>
      <c r="R18" s="141">
        <f>VLOOKUP($G18,'WM-AR'!$A$7:$AK$1630,20,FALSE)</f>
        <v>0</v>
      </c>
      <c r="S18" s="141">
        <f>VLOOKUP($G18,'WM-AR'!$A$7:$AK$1630,22,FALSE)</f>
        <v>0</v>
      </c>
      <c r="T18" s="141">
        <f>VLOOKUP($G18,'WM-AR'!$A$7:$AK$1630,24,FALSE)</f>
        <v>0</v>
      </c>
      <c r="U18" s="141">
        <f>VLOOKUP($G18,'WM-AR'!$A$7:$AK$1630,25,FALSE)</f>
        <v>0</v>
      </c>
      <c r="V18" s="141">
        <f>VLOOKUP($G18,'WM-AR'!$A$7:$AK$1630,26,FALSE)</f>
        <v>0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3724</v>
      </c>
      <c r="AE18" s="179" t="s">
        <v>3960</v>
      </c>
      <c r="AF18" s="180"/>
      <c r="AG18" s="180" t="s">
        <v>3967</v>
      </c>
      <c r="AH18" s="85"/>
    </row>
    <row r="19" spans="2:34" ht="49.9" customHeight="1">
      <c r="B19" s="4"/>
      <c r="C19" s="32"/>
      <c r="D19" s="32"/>
      <c r="E19" s="32"/>
      <c r="F19" s="31" t="s">
        <v>3852</v>
      </c>
      <c r="G19" s="140" t="s">
        <v>1487</v>
      </c>
      <c r="H19" s="126"/>
      <c r="I19" s="141" t="str">
        <f>VLOOKUP($G19,'WM-AR'!$A$7:$AK$1630,34,FALSE)</f>
        <v>TON</v>
      </c>
      <c r="J19" s="141" t="str">
        <f>VLOOKUP($G19,'WM-AR'!$A$7:$AK$1630,4,FALSE)</f>
        <v>Concrete Work</v>
      </c>
      <c r="K19" s="141" t="str">
        <f>VLOOKUP($G19,'WM-AR'!$A$7:$AK$1630,6,FALSE)</f>
        <v>Superstructure Work</v>
      </c>
      <c r="L19" s="141" t="str">
        <f>VLOOKUP($G19,'WM-AR'!$A$7:$AK$1630,8,FALSE)</f>
        <v>Rebar Work</v>
      </c>
      <c r="M19" s="141" t="str">
        <f>VLOOKUP($G19,'WM-AR'!$A$7:$AK$1630,10,FALSE)</f>
        <v>Deformed Bar (Non-Coat.)</v>
      </c>
      <c r="N19" s="141">
        <f>VLOOKUP($G19,'WM-AR'!$A$7:$AK$1630,12,FALSE)</f>
        <v>0</v>
      </c>
      <c r="O19" s="141" t="str">
        <f>VLOOKUP($G19,'WM-AR'!$A$7:$AK$1630,14,FALSE)</f>
        <v>400MPa&lt;Fy≤470MPa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>
        <f>VLOOKUP($G19,'WM-AR'!$A$7:$AK$1630,24,FALSE)</f>
        <v>0</v>
      </c>
      <c r="U19" s="141">
        <f>VLOOKUP($G19,'WM-AR'!$A$7:$AK$1630,25,FALSE)</f>
        <v>0</v>
      </c>
      <c r="V19" s="141">
        <f>VLOOKUP($G19,'WM-AR'!$A$7:$AK$1630,26,FALSE)</f>
        <v>0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3725</v>
      </c>
      <c r="AE19" s="181" t="s">
        <v>3935</v>
      </c>
      <c r="AF19" s="180"/>
      <c r="AG19" s="180" t="s">
        <v>3844</v>
      </c>
      <c r="AH19" s="39" t="s">
        <v>3928</v>
      </c>
    </row>
    <row r="20" spans="2:34" ht="49.9" customHeight="1">
      <c r="B20" s="4"/>
      <c r="C20" s="32"/>
      <c r="D20" s="32"/>
      <c r="E20" s="32"/>
      <c r="F20" s="31" t="s">
        <v>3633</v>
      </c>
      <c r="G20" s="140" t="s">
        <v>1299</v>
      </c>
      <c r="H20" s="126"/>
      <c r="I20" s="141" t="str">
        <f>VLOOKUP($G20,'WM-AR'!$A$7:$AK$1630,34,FALSE)</f>
        <v>M2</v>
      </c>
      <c r="J20" s="141" t="str">
        <f>VLOOKUP($G20,'WM-AR'!$A$7:$AK$1630,4,FALSE)</f>
        <v>Concrete Work</v>
      </c>
      <c r="K20" s="141" t="str">
        <f>VLOOKUP($G20,'WM-AR'!$A$7:$AK$1630,6,FALSE)</f>
        <v>Superstructure Work</v>
      </c>
      <c r="L20" s="141" t="str">
        <f>VLOOKUP($G20,'WM-AR'!$A$7:$AK$1630,8,FALSE)</f>
        <v>Form Work (1 time in use)</v>
      </c>
      <c r="M20" s="141" t="str">
        <f>VLOOKUP($G20,'WM-AR'!$A$7:$AK$1630,10,FALSE)</f>
        <v>Flat Form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Dressed Lumber, Plywood or Steel Form(Wood Planks are not Allowed) incl. Chamfer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/>
      <c r="AE20" s="179" t="s">
        <v>3945</v>
      </c>
      <c r="AF20" s="180"/>
      <c r="AG20" s="182" t="s">
        <v>3946</v>
      </c>
      <c r="AH20" s="39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5"/>
      <c r="AF21" s="5"/>
      <c r="AG21" s="5"/>
      <c r="AH21" s="83"/>
    </row>
    <row r="22" spans="2:34" ht="34.9" customHeight="1">
      <c r="B22" s="349"/>
      <c r="C22" s="350" t="s">
        <v>5479</v>
      </c>
      <c r="D22" s="348"/>
      <c r="E22" s="180" t="s">
        <v>5430</v>
      </c>
      <c r="F22" s="123" t="s">
        <v>4782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84"/>
    </row>
    <row r="23" spans="2:34" ht="49.9" customHeight="1">
      <c r="B23" s="5"/>
      <c r="C23" s="85"/>
      <c r="D23" s="85"/>
      <c r="E23" s="85"/>
      <c r="F23" s="31" t="s">
        <v>3961</v>
      </c>
      <c r="G23" s="140" t="s">
        <v>1289</v>
      </c>
      <c r="H23" s="126"/>
      <c r="I23" s="141" t="str">
        <f>VLOOKUP($G23,'WM-AR'!$A$7:$AK$1630,34,FALSE)</f>
        <v>M3</v>
      </c>
      <c r="J23" s="141" t="str">
        <f>VLOOKUP($G23,'WM-AR'!$A$7:$AK$1630,4,FALSE)</f>
        <v>Concrete Work</v>
      </c>
      <c r="K23" s="141" t="str">
        <f>VLOOKUP($G23,'WM-AR'!$A$7:$AK$1630,6,FALSE)</f>
        <v>Superstructure Work</v>
      </c>
      <c r="L23" s="141" t="str">
        <f>VLOOKUP($G23,'WM-AR'!$A$7:$AK$1630,8,FALSE)</f>
        <v>Structural Concrete</v>
      </c>
      <c r="M23" s="141">
        <f>VLOOKUP($G23,'WM-AR'!$A$7:$AK$1630,10,FALSE)</f>
        <v>0</v>
      </c>
      <c r="N23" s="141" t="str">
        <f>VLOOKUP($G23,'WM-AR'!$A$7:$AK$1630,12,FALSE)</f>
        <v>Cement Type-1</v>
      </c>
      <c r="O23" s="141" t="str">
        <f>VLOOKUP($G23,'WM-AR'!$A$7:$AK$1630,14,FALSE)</f>
        <v>20MPa &lt; F'c (Cylinder Strength) ≤ 25MPa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3724</v>
      </c>
      <c r="AE23" s="179" t="s">
        <v>3960</v>
      </c>
      <c r="AF23" s="180"/>
      <c r="AG23" s="180" t="s">
        <v>3967</v>
      </c>
      <c r="AH23" s="12" t="s">
        <v>3959</v>
      </c>
    </row>
    <row r="24" spans="2:34" ht="49.9" customHeight="1">
      <c r="B24" s="4"/>
      <c r="C24" s="32"/>
      <c r="D24" s="32"/>
      <c r="E24" s="32"/>
      <c r="F24" s="31" t="s">
        <v>3852</v>
      </c>
      <c r="G24" s="140" t="s">
        <v>1487</v>
      </c>
      <c r="H24" s="126"/>
      <c r="I24" s="141" t="str">
        <f>VLOOKUP($G24,'WM-AR'!$A$7:$AK$1630,34,FALSE)</f>
        <v>TON</v>
      </c>
      <c r="J24" s="141" t="str">
        <f>VLOOKUP($G24,'WM-AR'!$A$7:$AK$1630,4,FALSE)</f>
        <v>Concrete Work</v>
      </c>
      <c r="K24" s="141" t="str">
        <f>VLOOKUP($G24,'WM-AR'!$A$7:$AK$1630,6,FALSE)</f>
        <v>Superstructure Work</v>
      </c>
      <c r="L24" s="141" t="str">
        <f>VLOOKUP($G24,'WM-AR'!$A$7:$AK$1630,8,FALSE)</f>
        <v>Rebar Work</v>
      </c>
      <c r="M24" s="141" t="str">
        <f>VLOOKUP($G24,'WM-AR'!$A$7:$AK$1630,10,FALSE)</f>
        <v>Deformed Bar (Non-Coat.)</v>
      </c>
      <c r="N24" s="141">
        <f>VLOOKUP($G24,'WM-AR'!$A$7:$AK$1630,12,FALSE)</f>
        <v>0</v>
      </c>
      <c r="O24" s="141" t="str">
        <f>VLOOKUP($G24,'WM-AR'!$A$7:$AK$1630,14,FALSE)</f>
        <v>400MPa&lt;Fy≤470MPa</v>
      </c>
      <c r="P24" s="141">
        <f>VLOOKUP($G24,'WM-AR'!$A$7:$AK$1630,16,FALSE)</f>
        <v>0</v>
      </c>
      <c r="Q24" s="141">
        <f>VLOOKUP($G24,'WM-AR'!$A$7:$AK$1630,18,FALSE)</f>
        <v>0</v>
      </c>
      <c r="R24" s="141">
        <f>VLOOKUP($G24,'WM-AR'!$A$7:$AK$1630,20,FALSE)</f>
        <v>0</v>
      </c>
      <c r="S24" s="141">
        <f>VLOOKUP($G24,'WM-AR'!$A$7:$AK$1630,22,FALSE)</f>
        <v>0</v>
      </c>
      <c r="T24" s="141">
        <f>VLOOKUP($G24,'WM-AR'!$A$7:$AK$1630,24,FALSE)</f>
        <v>0</v>
      </c>
      <c r="U24" s="141">
        <f>VLOOKUP($G24,'WM-AR'!$A$7:$AK$1630,25,FALSE)</f>
        <v>0</v>
      </c>
      <c r="V24" s="141">
        <f>VLOOKUP($G24,'WM-AR'!$A$7:$AK$1630,26,FALSE)</f>
        <v>0</v>
      </c>
      <c r="W24" s="141">
        <f>VLOOKUP($G24,'WM-AR'!$A$7:$AK$1630,27,FALSE)</f>
        <v>0</v>
      </c>
      <c r="X24" s="141">
        <f>VLOOKUP($G24,'WM-AR'!$A$7:$AK$1630,28,FALSE)</f>
        <v>0</v>
      </c>
      <c r="Y24" s="141">
        <f>VLOOKUP($G24,'WM-AR'!$A$7:$AK$1630,29,FALSE)</f>
        <v>0</v>
      </c>
      <c r="Z24" s="141">
        <f>VLOOKUP($G24,'WM-AR'!$A$7:$AK$1630,30,FALSE)</f>
        <v>0</v>
      </c>
      <c r="AA24" s="141">
        <f>VLOOKUP($G24,'WM-AR'!$A$7:$AK$1630,31,FALSE)</f>
        <v>0</v>
      </c>
      <c r="AB24" s="141">
        <f>VLOOKUP($G24,'WM-AR'!$A$7:$AK$1630,32,FALSE)</f>
        <v>0</v>
      </c>
      <c r="AC24" s="141">
        <f>VLOOKUP($G24,'WM-AR'!$A$7:$AK$1630,33,FALSE)</f>
        <v>0</v>
      </c>
      <c r="AD24" s="12" t="s">
        <v>3725</v>
      </c>
      <c r="AE24" s="181" t="s">
        <v>3935</v>
      </c>
      <c r="AF24" s="180"/>
      <c r="AG24" s="180" t="s">
        <v>3844</v>
      </c>
      <c r="AH24" s="39" t="s">
        <v>3928</v>
      </c>
    </row>
    <row r="25" spans="2:34" ht="49.9" customHeight="1">
      <c r="B25" s="4"/>
      <c r="C25" s="32"/>
      <c r="D25" s="32"/>
      <c r="E25" s="32"/>
      <c r="F25" s="31" t="s">
        <v>3962</v>
      </c>
      <c r="G25" s="140" t="s">
        <v>1816</v>
      </c>
      <c r="H25" s="126"/>
      <c r="I25" s="141" t="str">
        <f>VLOOKUP($G25,'WM-AR'!$A$7:$AK$1630,34,FALSE)</f>
        <v>M2</v>
      </c>
      <c r="J25" s="141" t="str">
        <f>VLOOKUP($G25,'WM-AR'!$A$7:$AK$1630,4,FALSE)</f>
        <v>Miscellaneous Steel Fabrication Work</v>
      </c>
      <c r="K25" s="141" t="str">
        <f>VLOOKUP($G25,'WM-AR'!$A$7:$AK$1630,6,FALSE)</f>
        <v>Shelter/Building</v>
      </c>
      <c r="L25" s="141" t="str">
        <f>VLOOKUP($G25,'WM-AR'!$A$7:$AK$1630,8,FALSE)</f>
        <v>Galvanized Steel Deck Plate</v>
      </c>
      <c r="M25" s="141">
        <f>VLOOKUP($G25,'WM-AR'!$A$7:$AK$1630,10,FALSE)</f>
        <v>0</v>
      </c>
      <c r="N25" s="141">
        <f>VLOOKUP($G25,'WM-AR'!$A$7:$AK$1630,12,FALSE)</f>
        <v>0</v>
      </c>
      <c r="O25" s="141">
        <f>VLOOKUP($G25,'WM-AR'!$A$7:$AK$1630,14,FALSE)</f>
        <v>0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 t="str">
        <f>VLOOKUP($G25,'WM-AR'!$A$7:$AK$1630,31,FALSE)</f>
        <v>THK=(  )mm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3963</v>
      </c>
      <c r="AE25" s="179" t="s">
        <v>3945</v>
      </c>
      <c r="AF25" s="180"/>
      <c r="AG25" s="180" t="s">
        <v>3947</v>
      </c>
      <c r="AH25" s="39"/>
    </row>
    <row r="26" spans="2:34" ht="49.9" customHeight="1">
      <c r="B26" s="4"/>
      <c r="C26" s="32"/>
      <c r="D26" s="32"/>
      <c r="E26" s="32"/>
      <c r="F26" s="31" t="s">
        <v>3964</v>
      </c>
      <c r="G26" s="140" t="s">
        <v>1895</v>
      </c>
      <c r="H26" s="126"/>
      <c r="I26" s="141" t="str">
        <f>VLOOKUP($G26,'WM-AR'!$A$7:$AK$1630,34,FALSE)</f>
        <v>M2</v>
      </c>
      <c r="J26" s="141" t="str">
        <f>VLOOKUP($G26,'WM-AR'!$A$7:$AK$1630,4,FALSE)</f>
        <v>Miscellaneous Steel Erection Work</v>
      </c>
      <c r="K26" s="141" t="str">
        <f>VLOOKUP($G26,'WM-AR'!$A$7:$AK$1630,6,FALSE)</f>
        <v>Shelter/Building</v>
      </c>
      <c r="L26" s="141" t="str">
        <f>VLOOKUP($G26,'WM-AR'!$A$7:$AK$1630,8,FALSE)</f>
        <v>Galvanized Steel Deck Plate</v>
      </c>
      <c r="M26" s="141">
        <f>VLOOKUP($G26,'WM-AR'!$A$7:$AK$1630,10,FALSE)</f>
        <v>0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 t="str">
        <f>VLOOKUP($G26,'WM-AR'!$A$7:$AK$1630,31,FALSE)</f>
        <v>THK=(  )mm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3963</v>
      </c>
      <c r="AE26" s="179" t="s">
        <v>3945</v>
      </c>
      <c r="AF26" s="180"/>
      <c r="AG26" s="180" t="s">
        <v>3947</v>
      </c>
      <c r="AH26" s="39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5"/>
      <c r="AF27" s="5"/>
      <c r="AG27" s="5"/>
      <c r="AH27" s="83"/>
    </row>
    <row r="28" spans="2:34" ht="33" customHeight="1">
      <c r="B28" s="185"/>
      <c r="C28" s="186"/>
      <c r="D28" s="186"/>
      <c r="E28" s="186"/>
      <c r="F28" s="191" t="s">
        <v>4785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349"/>
      <c r="C29" s="350" t="s">
        <v>5479</v>
      </c>
      <c r="D29" s="348"/>
      <c r="E29" s="180" t="s">
        <v>5463</v>
      </c>
      <c r="F29" s="123" t="s">
        <v>4784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/>
      <c r="AE29" s="154"/>
      <c r="AF29" s="154"/>
      <c r="AG29" s="154"/>
      <c r="AH29" s="84"/>
    </row>
    <row r="30" spans="2:34" ht="65.45" customHeight="1">
      <c r="B30" s="5"/>
      <c r="C30" s="85"/>
      <c r="D30" s="85"/>
      <c r="E30" s="85"/>
      <c r="F30" s="31" t="s">
        <v>3983</v>
      </c>
      <c r="G30" s="140" t="s">
        <v>2427</v>
      </c>
      <c r="H30" s="126"/>
      <c r="I30" s="141" t="str">
        <f>VLOOKUP($G30,'WM-AR'!$A$7:$AK$1630,34,FALSE)</f>
        <v>M3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Roof Screed</v>
      </c>
      <c r="M30" s="141" t="str">
        <f>VLOOKUP($G30,'WM-AR'!$A$7:$AK$1630,10,FALSE)</f>
        <v>Bed Mortar Screed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 t="str">
        <f>VLOOKUP($G30,'WM-AR'!$A$7:$AK$1630,20,FALSE)</f>
        <v>w/o Welded Wire Fabric</v>
      </c>
      <c r="S30" s="141">
        <f>VLOOKUP($G30,'WM-AR'!$A$7:$AK$1630,22,FALSE)</f>
        <v>0</v>
      </c>
      <c r="T30" s="141" t="str">
        <f>VLOOKUP($G30,'WM-AR'!$A$7:$AK$1630,24,FALSE)</f>
        <v>30mm≤Min. THK&lt;50mm</v>
      </c>
      <c r="U30" s="141">
        <f>VLOOKUP($G30,'WM-AR'!$A$7:$AK$1630,25,FALSE)</f>
        <v>0</v>
      </c>
      <c r="V30" s="141" t="str">
        <f>VLOOKUP($G30,'WM-AR'!$A$7:$AK$1630,26,FALSE)</f>
        <v>Min. THK=(  )mm, Slope=(  )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3982</v>
      </c>
      <c r="AE30" s="179" t="s">
        <v>3993</v>
      </c>
      <c r="AF30" s="180"/>
      <c r="AG30" s="180" t="s">
        <v>3967</v>
      </c>
      <c r="AH30" s="39" t="s">
        <v>5475</v>
      </c>
    </row>
    <row r="31" spans="2:34" ht="49.9" customHeight="1">
      <c r="B31" s="4"/>
      <c r="C31" s="12"/>
      <c r="D31" s="12"/>
      <c r="E31" s="12"/>
      <c r="F31" s="31" t="s">
        <v>3985</v>
      </c>
      <c r="G31" s="140" t="s">
        <v>2416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Welded Wire Fabric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 t="str">
        <f>VLOOKUP($G31,'WM-AR'!$A$7:$AK$1630,24,FALSE)</f>
        <v>DIA≤6mm</v>
      </c>
      <c r="U31" s="141">
        <f>VLOOKUP($G31,'WM-AR'!$A$7:$AK$1630,25,FALSE)</f>
        <v>0</v>
      </c>
      <c r="V31" s="141" t="str">
        <f>VLOOKUP($G31,'WM-AR'!$A$7:$AK$1630,26,FALSE)</f>
        <v>Mesh Size=DIA(  )mm x (  )mm x 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3984</v>
      </c>
      <c r="AE31" s="179" t="s">
        <v>3945</v>
      </c>
      <c r="AF31" s="180"/>
      <c r="AG31" s="180" t="s">
        <v>3947</v>
      </c>
      <c r="AH31" s="39"/>
    </row>
    <row r="32" spans="2:34" ht="49.9" customHeight="1">
      <c r="B32" s="4"/>
      <c r="C32" s="35"/>
      <c r="D32" s="35"/>
      <c r="E32" s="35"/>
      <c r="F32" s="31" t="s">
        <v>3986</v>
      </c>
      <c r="G32" s="140" t="s">
        <v>2463</v>
      </c>
      <c r="H32" s="126"/>
      <c r="I32" s="141" t="str">
        <f>VLOOKUP($G32,'WM-AR'!$A$7:$AK$1630,34,FALSE)</f>
        <v>M2</v>
      </c>
      <c r="J32" s="141" t="str">
        <f>VLOOKUP($G32,'WM-AR'!$A$7:$AK$1630,4,FALSE)</f>
        <v>Finishing Work</v>
      </c>
      <c r="K32" s="141" t="str">
        <f>VLOOKUP($G32,'WM-AR'!$A$7:$AK$1630,6,FALSE)</f>
        <v>Roof Work</v>
      </c>
      <c r="L32" s="141" t="str">
        <f>VLOOKUP($G32,'WM-AR'!$A$7:$AK$1630,8,FALSE)</f>
        <v>Waterproofing Membrane</v>
      </c>
      <c r="M32" s="141" t="str">
        <f>VLOOKUP($G32,'WM-AR'!$A$7:$AK$1630,10,FALSE)</f>
        <v>EPDM(or Equivalent)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w/ Accessories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 t="str">
        <f>VLOOKUP($G32,'WM-AR'!$A$7:$AK$1630,26,FALSE)</f>
        <v>THK=(  )mm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 t="s">
        <v>3991</v>
      </c>
      <c r="AE32" s="179" t="s">
        <v>3945</v>
      </c>
      <c r="AF32" s="180"/>
      <c r="AG32" s="180" t="s">
        <v>3947</v>
      </c>
      <c r="AH32" s="86"/>
    </row>
    <row r="33" spans="2:34" ht="49.9" customHeight="1">
      <c r="B33" s="4"/>
      <c r="C33" s="35"/>
      <c r="D33" s="35"/>
      <c r="E33" s="35"/>
      <c r="F33" s="31" t="s">
        <v>3989</v>
      </c>
      <c r="G33" s="140" t="s">
        <v>2437</v>
      </c>
      <c r="H33" s="126"/>
      <c r="I33" s="141" t="str">
        <f>VLOOKUP($G33,'WM-AR'!$A$7:$AK$1630,34,FALSE)</f>
        <v>M2</v>
      </c>
      <c r="J33" s="141" t="str">
        <f>VLOOKUP($G33,'WM-AR'!$A$7:$AK$1630,4,FALSE)</f>
        <v>Finishing Work</v>
      </c>
      <c r="K33" s="141" t="str">
        <f>VLOOKUP($G33,'WM-AR'!$A$7:$AK$1630,6,FALSE)</f>
        <v>Roof Work</v>
      </c>
      <c r="L33" s="141" t="str">
        <f>VLOOKUP($G33,'WM-AR'!$A$7:$AK$1630,8,FALSE)</f>
        <v>Roof Insulation</v>
      </c>
      <c r="M33" s="141" t="str">
        <f>VLOOKUP($G33,'WM-AR'!$A$7:$AK$1630,10,FALSE)</f>
        <v>Rigid Extruded Polystyrene Foam Insulation</v>
      </c>
      <c r="N33" s="141">
        <f>VLOOKUP($G33,'WM-AR'!$A$7:$AK$1630,12,FALSE)</f>
        <v>0</v>
      </c>
      <c r="O33" s="141">
        <f>VLOOKUP($G33,'WM-AR'!$A$7:$AK$1630,14,FALSE)</f>
        <v>0</v>
      </c>
      <c r="P33" s="141">
        <f>VLOOKUP($G33,'WM-AR'!$A$7:$AK$1630,16,FALSE)</f>
        <v>0</v>
      </c>
      <c r="Q33" s="141">
        <f>VLOOKUP($G33,'WM-AR'!$A$7:$AK$1630,18,FALSE)</f>
        <v>0</v>
      </c>
      <c r="R33" s="141">
        <f>VLOOKUP($G33,'WM-AR'!$A$7:$AK$1630,20,FALSE)</f>
        <v>0</v>
      </c>
      <c r="S33" s="141">
        <f>VLOOKUP($G33,'WM-AR'!$A$7:$AK$1630,22,FALSE)</f>
        <v>0</v>
      </c>
      <c r="T33" s="141" t="str">
        <f>VLOOKUP($G33,'WM-AR'!$A$7:$AK$1630,24,FALSE)</f>
        <v>100mm≤THK</v>
      </c>
      <c r="U33" s="141">
        <f>VLOOKUP($G33,'WM-AR'!$A$7:$AK$1630,25,FALSE)</f>
        <v>0</v>
      </c>
      <c r="V33" s="141" t="str">
        <f>VLOOKUP($G33,'WM-AR'!$A$7:$AK$1630,26,FALSE)</f>
        <v>THK=(  )mm</v>
      </c>
      <c r="W33" s="141">
        <f>VLOOKUP($G33,'WM-AR'!$A$7:$AK$1630,27,FALSE)</f>
        <v>0</v>
      </c>
      <c r="X33" s="141">
        <f>VLOOKUP($G33,'WM-AR'!$A$7:$AK$1630,28,FALSE)</f>
        <v>0</v>
      </c>
      <c r="Y33" s="141">
        <f>VLOOKUP($G33,'WM-AR'!$A$7:$AK$1630,29,FALSE)</f>
        <v>0</v>
      </c>
      <c r="Z33" s="141">
        <f>VLOOKUP($G33,'WM-AR'!$A$7:$AK$1630,30,FALSE)</f>
        <v>0</v>
      </c>
      <c r="AA33" s="141">
        <f>VLOOKUP($G33,'WM-AR'!$A$7:$AK$1630,31,FALSE)</f>
        <v>0</v>
      </c>
      <c r="AB33" s="141">
        <f>VLOOKUP($G33,'WM-AR'!$A$7:$AK$1630,32,FALSE)</f>
        <v>0</v>
      </c>
      <c r="AC33" s="141">
        <f>VLOOKUP($G33,'WM-AR'!$A$7:$AK$1630,33,FALSE)</f>
        <v>0</v>
      </c>
      <c r="AD33" s="12" t="s">
        <v>3988</v>
      </c>
      <c r="AE33" s="179" t="s">
        <v>3945</v>
      </c>
      <c r="AF33" s="180"/>
      <c r="AG33" s="180" t="s">
        <v>3947</v>
      </c>
      <c r="AH33" s="12"/>
    </row>
    <row r="34" spans="2:34" ht="49.9" customHeight="1">
      <c r="B34" s="4"/>
      <c r="C34" s="12"/>
      <c r="D34" s="12"/>
      <c r="E34" s="12"/>
      <c r="F34" s="31" t="s">
        <v>3990</v>
      </c>
      <c r="G34" s="140" t="s">
        <v>2414</v>
      </c>
      <c r="H34" s="126"/>
      <c r="I34" s="141" t="str">
        <f>VLOOKUP($G34,'WM-AR'!$A$7:$AK$1630,34,FALSE)</f>
        <v>M2</v>
      </c>
      <c r="J34" s="141" t="str">
        <f>VLOOKUP($G34,'WM-AR'!$A$7:$AK$1630,4,FALSE)</f>
        <v>Finishing Work</v>
      </c>
      <c r="K34" s="141" t="str">
        <f>VLOOKUP($G34,'WM-AR'!$A$7:$AK$1630,6,FALSE)</f>
        <v>Roof Work</v>
      </c>
      <c r="L34" s="141" t="str">
        <f>VLOOKUP($G34,'WM-AR'!$A$7:$AK$1630,8,FALSE)</f>
        <v>PE Sheet (Vapor Barrier)</v>
      </c>
      <c r="M34" s="141">
        <f>VLOOKUP($G34,'WM-AR'!$A$7:$AK$1630,10,FALSE)</f>
        <v>0</v>
      </c>
      <c r="N34" s="141">
        <f>VLOOKUP($G34,'WM-AR'!$A$7:$AK$1630,12,FALSE)</f>
        <v>0</v>
      </c>
      <c r="O34" s="141">
        <f>VLOOKUP($G34,'WM-AR'!$A$7:$AK$1630,14,FALSE)</f>
        <v>0</v>
      </c>
      <c r="P34" s="141">
        <f>VLOOKUP($G34,'WM-AR'!$A$7:$AK$1630,16,FALSE)</f>
        <v>0</v>
      </c>
      <c r="Q34" s="141">
        <f>VLOOKUP($G34,'WM-AR'!$A$7:$AK$1630,18,FALSE)</f>
        <v>0</v>
      </c>
      <c r="R34" s="141">
        <f>VLOOKUP($G34,'WM-AR'!$A$7:$AK$1630,20,FALSE)</f>
        <v>0</v>
      </c>
      <c r="S34" s="141">
        <f>VLOOKUP($G34,'WM-AR'!$A$7:$AK$1630,22,FALSE)</f>
        <v>0</v>
      </c>
      <c r="T34" s="141">
        <f>VLOOKUP($G34,'WM-AR'!$A$7:$AK$1630,24,FALSE)</f>
        <v>0</v>
      </c>
      <c r="U34" s="141">
        <f>VLOOKUP($G34,'WM-AR'!$A$7:$AK$1630,25,FALSE)</f>
        <v>0</v>
      </c>
      <c r="V34" s="141" t="str">
        <f>VLOOKUP($G34,'WM-AR'!$A$7:$AK$1630,26,FALSE)</f>
        <v>THK=(  )mm</v>
      </c>
      <c r="W34" s="141">
        <f>VLOOKUP($G34,'WM-AR'!$A$7:$AK$1630,27,FALSE)</f>
        <v>0</v>
      </c>
      <c r="X34" s="141">
        <f>VLOOKUP($G34,'WM-AR'!$A$7:$AK$1630,28,FALSE)</f>
        <v>0</v>
      </c>
      <c r="Y34" s="141">
        <f>VLOOKUP($G34,'WM-AR'!$A$7:$AK$1630,29,FALSE)</f>
        <v>0</v>
      </c>
      <c r="Z34" s="141">
        <f>VLOOKUP($G34,'WM-AR'!$A$7:$AK$1630,30,FALSE)</f>
        <v>0</v>
      </c>
      <c r="AA34" s="141">
        <f>VLOOKUP($G34,'WM-AR'!$A$7:$AK$1630,31,FALSE)</f>
        <v>0</v>
      </c>
      <c r="AB34" s="141">
        <f>VLOOKUP($G34,'WM-AR'!$A$7:$AK$1630,32,FALSE)</f>
        <v>0</v>
      </c>
      <c r="AC34" s="141">
        <f>VLOOKUP($G34,'WM-AR'!$A$7:$AK$1630,33,FALSE)</f>
        <v>0</v>
      </c>
      <c r="AD34" s="12" t="s">
        <v>3995</v>
      </c>
      <c r="AE34" s="179" t="s">
        <v>3945</v>
      </c>
      <c r="AF34" s="180"/>
      <c r="AG34" s="180" t="s">
        <v>3947</v>
      </c>
      <c r="AH34" s="86"/>
    </row>
    <row r="35" spans="2:34" ht="73.900000000000006" customHeight="1">
      <c r="B35" s="4"/>
      <c r="C35" s="12"/>
      <c r="D35" s="12"/>
      <c r="E35" s="12"/>
      <c r="F35" s="31" t="s">
        <v>3638</v>
      </c>
      <c r="G35" s="140" t="s">
        <v>2438</v>
      </c>
      <c r="H35" s="126"/>
      <c r="I35" s="141" t="str">
        <f>VLOOKUP($G35,'WM-AR'!$A$7:$AK$1630,34,FALSE)</f>
        <v>M3</v>
      </c>
      <c r="J35" s="141" t="str">
        <f>VLOOKUP($G35,'WM-AR'!$A$7:$AK$1630,4,FALSE)</f>
        <v>Finishing Work</v>
      </c>
      <c r="K35" s="141" t="str">
        <f>VLOOKUP($G35,'WM-AR'!$A$7:$AK$1630,6,FALSE)</f>
        <v>Roof Work</v>
      </c>
      <c r="L35" s="141" t="str">
        <f>VLOOKUP($G35,'WM-AR'!$A$7:$AK$1630,8,FALSE)</f>
        <v>Protective Concrete w/ Steel Trowel Finish</v>
      </c>
      <c r="M35" s="141">
        <f>VLOOKUP($G35,'WM-AR'!$A$7:$AK$1630,10,FALSE)</f>
        <v>0</v>
      </c>
      <c r="N35" s="141">
        <f>VLOOKUP($G35,'WM-AR'!$A$7:$AK$1630,12,FALSE)</f>
        <v>0</v>
      </c>
      <c r="O35" s="141">
        <f>VLOOKUP($G35,'WM-AR'!$A$7:$AK$1630,14,FALSE)</f>
        <v>0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3987</v>
      </c>
      <c r="AE35" s="179" t="s">
        <v>3994</v>
      </c>
      <c r="AF35" s="180"/>
      <c r="AG35" s="180" t="s">
        <v>3967</v>
      </c>
      <c r="AH35" s="39" t="s">
        <v>5474</v>
      </c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349"/>
      <c r="C37" s="350" t="s">
        <v>5479</v>
      </c>
      <c r="D37" s="348"/>
      <c r="E37" s="180" t="s">
        <v>5463</v>
      </c>
      <c r="F37" s="123" t="s">
        <v>4786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/>
      <c r="AE37" s="154"/>
      <c r="AF37" s="154"/>
      <c r="AG37" s="154"/>
      <c r="AH37" s="84"/>
    </row>
    <row r="38" spans="2:34" ht="63" customHeight="1">
      <c r="B38" s="5"/>
      <c r="C38" s="85"/>
      <c r="D38" s="85"/>
      <c r="E38" s="85"/>
      <c r="F38" s="31" t="s">
        <v>3983</v>
      </c>
      <c r="G38" s="140" t="s">
        <v>2427</v>
      </c>
      <c r="H38" s="126"/>
      <c r="I38" s="141" t="str">
        <f>VLOOKUP($G38,'WM-AR'!$A$7:$AK$1630,34,FALSE)</f>
        <v>M3</v>
      </c>
      <c r="J38" s="141" t="str">
        <f>VLOOKUP($G38,'WM-AR'!$A$7:$AK$1630,4,FALSE)</f>
        <v>Finishing Work</v>
      </c>
      <c r="K38" s="141" t="str">
        <f>VLOOKUP($G38,'WM-AR'!$A$7:$AK$1630,6,FALSE)</f>
        <v>Roof Work</v>
      </c>
      <c r="L38" s="141" t="str">
        <f>VLOOKUP($G38,'WM-AR'!$A$7:$AK$1630,8,FALSE)</f>
        <v>Roof Screed</v>
      </c>
      <c r="M38" s="141" t="str">
        <f>VLOOKUP($G38,'WM-AR'!$A$7:$AK$1630,10,FALSE)</f>
        <v>Bed Mortar Screed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 t="str">
        <f>VLOOKUP($G38,'WM-AR'!$A$7:$AK$1630,20,FALSE)</f>
        <v>w/o Welded Wire Fabric</v>
      </c>
      <c r="S38" s="141">
        <f>VLOOKUP($G38,'WM-AR'!$A$7:$AK$1630,22,FALSE)</f>
        <v>0</v>
      </c>
      <c r="T38" s="141" t="str">
        <f>VLOOKUP($G38,'WM-AR'!$A$7:$AK$1630,24,FALSE)</f>
        <v>30mm≤Min. THK&lt;50mm</v>
      </c>
      <c r="U38" s="141">
        <f>VLOOKUP($G38,'WM-AR'!$A$7:$AK$1630,25,FALSE)</f>
        <v>0</v>
      </c>
      <c r="V38" s="141" t="str">
        <f>VLOOKUP($G38,'WM-AR'!$A$7:$AK$1630,26,FALSE)</f>
        <v>Min. THK=(  )mm, Slope=(  )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 t="s">
        <v>3982</v>
      </c>
      <c r="AE38" s="179" t="s">
        <v>3993</v>
      </c>
      <c r="AF38" s="180"/>
      <c r="AG38" s="180" t="s">
        <v>3967</v>
      </c>
      <c r="AH38" s="39" t="s">
        <v>5476</v>
      </c>
    </row>
    <row r="39" spans="2:34" ht="49.9" customHeight="1">
      <c r="B39" s="4"/>
      <c r="C39" s="12"/>
      <c r="D39" s="12"/>
      <c r="E39" s="12"/>
      <c r="F39" s="31" t="s">
        <v>3985</v>
      </c>
      <c r="G39" s="140" t="s">
        <v>2416</v>
      </c>
      <c r="H39" s="126"/>
      <c r="I39" s="141" t="str">
        <f>VLOOKUP($G39,'WM-AR'!$A$7:$AK$1630,34,FALSE)</f>
        <v>M2</v>
      </c>
      <c r="J39" s="141" t="str">
        <f>VLOOKUP($G39,'WM-AR'!$A$7:$AK$1630,4,FALSE)</f>
        <v>Finishing Work</v>
      </c>
      <c r="K39" s="141" t="str">
        <f>VLOOKUP($G39,'WM-AR'!$A$7:$AK$1630,6,FALSE)</f>
        <v>Roof Work</v>
      </c>
      <c r="L39" s="141" t="str">
        <f>VLOOKUP($G39,'WM-AR'!$A$7:$AK$1630,8,FALSE)</f>
        <v>Welded Wire Fabric</v>
      </c>
      <c r="M39" s="141">
        <f>VLOOKUP($G39,'WM-AR'!$A$7:$AK$1630,10,FALSE)</f>
        <v>0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 t="str">
        <f>VLOOKUP($G39,'WM-AR'!$A$7:$AK$1630,24,FALSE)</f>
        <v>DIA≤6mm</v>
      </c>
      <c r="U39" s="141">
        <f>VLOOKUP($G39,'WM-AR'!$A$7:$AK$1630,25,FALSE)</f>
        <v>0</v>
      </c>
      <c r="V39" s="141" t="str">
        <f>VLOOKUP($G39,'WM-AR'!$A$7:$AK$1630,26,FALSE)</f>
        <v>Mesh Size=DIA(  )mm x (  )mm x 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3984</v>
      </c>
      <c r="AE39" s="179" t="s">
        <v>3945</v>
      </c>
      <c r="AF39" s="180"/>
      <c r="AG39" s="180" t="s">
        <v>3947</v>
      </c>
      <c r="AH39" s="39"/>
    </row>
    <row r="40" spans="2:34" ht="49.9" customHeight="1">
      <c r="B40" s="4"/>
      <c r="C40" s="35"/>
      <c r="D40" s="35"/>
      <c r="E40" s="35"/>
      <c r="F40" s="31" t="s">
        <v>3986</v>
      </c>
      <c r="G40" s="140" t="s">
        <v>2463</v>
      </c>
      <c r="H40" s="126"/>
      <c r="I40" s="141" t="str">
        <f>VLOOKUP($G40,'WM-AR'!$A$7:$AK$1630,34,FALSE)</f>
        <v>M2</v>
      </c>
      <c r="J40" s="141" t="str">
        <f>VLOOKUP($G40,'WM-AR'!$A$7:$AK$1630,4,FALSE)</f>
        <v>Finishing Work</v>
      </c>
      <c r="K40" s="141" t="str">
        <f>VLOOKUP($G40,'WM-AR'!$A$7:$AK$1630,6,FALSE)</f>
        <v>Roof Work</v>
      </c>
      <c r="L40" s="141" t="str">
        <f>VLOOKUP($G40,'WM-AR'!$A$7:$AK$1630,8,FALSE)</f>
        <v>Waterproofing Membrane</v>
      </c>
      <c r="M40" s="141" t="str">
        <f>VLOOKUP($G40,'WM-AR'!$A$7:$AK$1630,10,FALSE)</f>
        <v>EPDM(or Equivalent)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3991</v>
      </c>
      <c r="AE40" s="179" t="s">
        <v>3945</v>
      </c>
      <c r="AF40" s="180"/>
      <c r="AG40" s="180" t="s">
        <v>3947</v>
      </c>
      <c r="AH40" s="86"/>
    </row>
    <row r="41" spans="2:34" ht="49.9" customHeight="1">
      <c r="B41" s="4"/>
      <c r="C41" s="35"/>
      <c r="D41" s="35"/>
      <c r="E41" s="35"/>
      <c r="F41" s="31" t="s">
        <v>3989</v>
      </c>
      <c r="G41" s="140" t="s">
        <v>2437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Roof Work</v>
      </c>
      <c r="L41" s="141" t="str">
        <f>VLOOKUP($G41,'WM-AR'!$A$7:$AK$1630,8,FALSE)</f>
        <v>Roof Insulation</v>
      </c>
      <c r="M41" s="141" t="str">
        <f>VLOOKUP($G41,'WM-AR'!$A$7:$AK$1630,10,FALSE)</f>
        <v>Rigid Extruded Polystyrene Foam Insulation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 t="str">
        <f>VLOOKUP($G41,'WM-AR'!$A$7:$AK$1630,24,FALSE)</f>
        <v>100mm≤THK</v>
      </c>
      <c r="U41" s="141">
        <f>VLOOKUP($G41,'WM-AR'!$A$7:$AK$1630,25,FALSE)</f>
        <v>0</v>
      </c>
      <c r="V41" s="141" t="str">
        <f>VLOOKUP($G41,'WM-AR'!$A$7:$AK$1630,26,FALSE)</f>
        <v>THK=(  )mm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">
        <v>3988</v>
      </c>
      <c r="AE41" s="179" t="s">
        <v>3945</v>
      </c>
      <c r="AF41" s="180"/>
      <c r="AG41" s="180" t="s">
        <v>3947</v>
      </c>
      <c r="AH41" s="12"/>
    </row>
    <row r="42" spans="2:34" ht="49.9" customHeight="1">
      <c r="B42" s="4"/>
      <c r="C42" s="12"/>
      <c r="D42" s="12"/>
      <c r="E42" s="12"/>
      <c r="F42" s="31" t="s">
        <v>3990</v>
      </c>
      <c r="G42" s="140" t="s">
        <v>2414</v>
      </c>
      <c r="H42" s="126"/>
      <c r="I42" s="141" t="str">
        <f>VLOOKUP($G42,'WM-AR'!$A$7:$AK$1630,34,FALSE)</f>
        <v>M2</v>
      </c>
      <c r="J42" s="141" t="str">
        <f>VLOOKUP($G42,'WM-AR'!$A$7:$AK$1630,4,FALSE)</f>
        <v>Finishing Work</v>
      </c>
      <c r="K42" s="141" t="str">
        <f>VLOOKUP($G42,'WM-AR'!$A$7:$AK$1630,6,FALSE)</f>
        <v>Roof Work</v>
      </c>
      <c r="L42" s="141" t="str">
        <f>VLOOKUP($G42,'WM-AR'!$A$7:$AK$1630,8,FALSE)</f>
        <v>PE Sheet (Vapor Barrier)</v>
      </c>
      <c r="M42" s="141">
        <f>VLOOKUP($G42,'WM-AR'!$A$7:$AK$1630,10,FALSE)</f>
        <v>0</v>
      </c>
      <c r="N42" s="141">
        <f>VLOOKUP($G42,'WM-AR'!$A$7:$AK$1630,12,FALSE)</f>
        <v>0</v>
      </c>
      <c r="O42" s="141">
        <f>VLOOKUP($G42,'WM-AR'!$A$7:$AK$1630,14,FALSE)</f>
        <v>0</v>
      </c>
      <c r="P42" s="141">
        <f>VLOOKUP($G42,'WM-AR'!$A$7:$AK$1630,16,FALSE)</f>
        <v>0</v>
      </c>
      <c r="Q42" s="141">
        <f>VLOOKUP($G42,'WM-AR'!$A$7:$AK$1630,18,FALSE)</f>
        <v>0</v>
      </c>
      <c r="R42" s="141">
        <f>VLOOKUP($G42,'WM-AR'!$A$7:$AK$1630,20,FALSE)</f>
        <v>0</v>
      </c>
      <c r="S42" s="141">
        <f>VLOOKUP($G42,'WM-AR'!$A$7:$AK$1630,22,FALSE)</f>
        <v>0</v>
      </c>
      <c r="T42" s="141">
        <f>VLOOKUP($G42,'WM-AR'!$A$7:$AK$1630,24,FALSE)</f>
        <v>0</v>
      </c>
      <c r="U42" s="141">
        <f>VLOOKUP($G42,'WM-AR'!$A$7:$AK$1630,25,FALSE)</f>
        <v>0</v>
      </c>
      <c r="V42" s="141" t="str">
        <f>VLOOKUP($G42,'WM-AR'!$A$7:$AK$1630,26,FALSE)</f>
        <v>THK=(  )mm</v>
      </c>
      <c r="W42" s="141">
        <f>VLOOKUP($G42,'WM-AR'!$A$7:$AK$1630,27,FALSE)</f>
        <v>0</v>
      </c>
      <c r="X42" s="141">
        <f>VLOOKUP($G42,'WM-AR'!$A$7:$AK$1630,28,FALSE)</f>
        <v>0</v>
      </c>
      <c r="Y42" s="141">
        <f>VLOOKUP($G42,'WM-AR'!$A$7:$AK$1630,29,FALSE)</f>
        <v>0</v>
      </c>
      <c r="Z42" s="141">
        <f>VLOOKUP($G42,'WM-AR'!$A$7:$AK$1630,30,FALSE)</f>
        <v>0</v>
      </c>
      <c r="AA42" s="141">
        <f>VLOOKUP($G42,'WM-AR'!$A$7:$AK$1630,31,FALSE)</f>
        <v>0</v>
      </c>
      <c r="AB42" s="141">
        <f>VLOOKUP($G42,'WM-AR'!$A$7:$AK$1630,32,FALSE)</f>
        <v>0</v>
      </c>
      <c r="AC42" s="141">
        <f>VLOOKUP($G42,'WM-AR'!$A$7:$AK$1630,33,FALSE)</f>
        <v>0</v>
      </c>
      <c r="AD42" s="12" t="s">
        <v>3995</v>
      </c>
      <c r="AE42" s="179" t="s">
        <v>3945</v>
      </c>
      <c r="AF42" s="180"/>
      <c r="AG42" s="180" t="s">
        <v>3947</v>
      </c>
      <c r="AH42" s="86"/>
    </row>
    <row r="43" spans="2:34" ht="49.9" customHeight="1">
      <c r="B43" s="4"/>
      <c r="C43" s="12"/>
      <c r="D43" s="12"/>
      <c r="E43" s="12"/>
      <c r="F43" s="31" t="s">
        <v>3997</v>
      </c>
      <c r="G43" s="140" t="s">
        <v>2440</v>
      </c>
      <c r="H43" s="126"/>
      <c r="I43" s="141" t="str">
        <f>VLOOKUP($G43,'WM-AR'!$A$7:$AK$1630,34,FALSE)</f>
        <v>M2</v>
      </c>
      <c r="J43" s="141" t="str">
        <f>VLOOKUP($G43,'WM-AR'!$A$7:$AK$1630,4,FALSE)</f>
        <v>Finishing Work</v>
      </c>
      <c r="K43" s="141" t="str">
        <f>VLOOKUP($G43,'WM-AR'!$A$7:$AK$1630,6,FALSE)</f>
        <v>Roof Work</v>
      </c>
      <c r="L43" s="141" t="str">
        <f>VLOOKUP($G43,'WM-AR'!$A$7:$AK$1630,8,FALSE)</f>
        <v>Concrete Tile</v>
      </c>
      <c r="M43" s="141">
        <f>VLOOKUP($G43,'WM-AR'!$A$7:$AK$1630,10,FALSE)</f>
        <v>0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Plastic Spacer</v>
      </c>
      <c r="S43" s="141">
        <f>VLOOKUP($G43,'WM-AR'!$A$7:$AK$1630,22,FALSE)</f>
        <v>0</v>
      </c>
      <c r="T43" s="141" t="str">
        <f>VLOOKUP($G43,'WM-AR'!$A$7:$AK$1630,24,FALSE)</f>
        <v>THK≤50mm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3996</v>
      </c>
      <c r="AE43" s="179" t="s">
        <v>3945</v>
      </c>
      <c r="AF43" s="180"/>
      <c r="AG43" s="180" t="s">
        <v>3967</v>
      </c>
      <c r="AH43" s="39"/>
    </row>
    <row r="44" spans="2:34" ht="33" customHeight="1">
      <c r="B44" s="4"/>
      <c r="C44" s="7"/>
      <c r="D44" s="8"/>
      <c r="E44" s="8"/>
      <c r="F44" s="13"/>
      <c r="G44" s="35"/>
      <c r="H44" s="416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7"/>
      <c r="AE44" s="17"/>
      <c r="AF44" s="17"/>
      <c r="AG44" s="17"/>
      <c r="AH44" s="87"/>
    </row>
    <row r="45" spans="2:34" ht="34.9" customHeight="1">
      <c r="B45" s="19">
        <v>2.2000000000000002</v>
      </c>
      <c r="C45" s="61" t="s">
        <v>5433</v>
      </c>
      <c r="D45" s="61"/>
      <c r="E45" s="61"/>
      <c r="F45" s="62"/>
      <c r="G45" s="38"/>
      <c r="H45" s="415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2"/>
      <c r="AE45" s="22"/>
      <c r="AF45" s="22"/>
      <c r="AG45" s="22"/>
      <c r="AH45" s="22"/>
    </row>
    <row r="46" spans="2:34" ht="34.9" customHeight="1">
      <c r="B46" s="349"/>
      <c r="C46" s="350" t="s">
        <v>5479</v>
      </c>
      <c r="D46" s="348"/>
      <c r="E46" s="180"/>
      <c r="F46" s="123" t="s">
        <v>5431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84"/>
    </row>
    <row r="47" spans="2:34" ht="34.9" customHeight="1">
      <c r="B47" s="5"/>
      <c r="C47" s="7"/>
      <c r="D47" s="7"/>
      <c r="E47" s="7"/>
      <c r="F47" s="16" t="s">
        <v>1994</v>
      </c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 t="s">
        <v>1985</v>
      </c>
      <c r="AE47" s="17"/>
      <c r="AF47" s="17"/>
      <c r="AG47" s="17"/>
      <c r="AH47" s="84"/>
    </row>
    <row r="48" spans="2:34" ht="34.9" customHeight="1">
      <c r="B48" s="4"/>
      <c r="C48" s="7"/>
      <c r="D48" s="8"/>
      <c r="E48" s="8"/>
      <c r="F48" s="13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4"/>
      <c r="AF48" s="4"/>
      <c r="AG48" s="4"/>
      <c r="AH48" s="84"/>
    </row>
    <row r="49" spans="2:34" ht="34.9" customHeight="1">
      <c r="B49" s="19">
        <v>2.2999999999999998</v>
      </c>
      <c r="C49" s="61" t="s">
        <v>4808</v>
      </c>
      <c r="D49" s="61"/>
      <c r="E49" s="61"/>
      <c r="F49" s="62"/>
      <c r="G49" s="38"/>
      <c r="H49" s="415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2"/>
      <c r="AE49" s="22"/>
      <c r="AF49" s="22"/>
      <c r="AG49" s="22"/>
      <c r="AH49" s="22"/>
    </row>
    <row r="50" spans="2:34" ht="33" customHeight="1">
      <c r="B50" s="185"/>
      <c r="C50" s="186"/>
      <c r="D50" s="186"/>
      <c r="E50" s="186"/>
      <c r="F50" s="191" t="s">
        <v>4787</v>
      </c>
      <c r="G50" s="187"/>
      <c r="H50" s="187"/>
      <c r="I50" s="188"/>
      <c r="J50" s="188"/>
      <c r="K50" s="188"/>
      <c r="L50" s="188"/>
      <c r="M50" s="188"/>
      <c r="N50" s="188"/>
      <c r="O50" s="188"/>
      <c r="P50" s="188"/>
      <c r="Q50" s="188"/>
      <c r="R50" s="188"/>
      <c r="S50" s="188"/>
      <c r="T50" s="188"/>
      <c r="U50" s="188"/>
      <c r="V50" s="188"/>
      <c r="W50" s="188"/>
      <c r="X50" s="188"/>
      <c r="Y50" s="188"/>
      <c r="Z50" s="188"/>
      <c r="AA50" s="188"/>
      <c r="AB50" s="188"/>
      <c r="AC50" s="188"/>
      <c r="AD50" s="189"/>
      <c r="AE50" s="189"/>
      <c r="AF50" s="189"/>
      <c r="AG50" s="189"/>
      <c r="AH50" s="190"/>
    </row>
    <row r="51" spans="2:34" ht="34.9" customHeight="1">
      <c r="B51" s="349"/>
      <c r="C51" s="350" t="s">
        <v>5479</v>
      </c>
      <c r="D51" s="348"/>
      <c r="E51" s="180"/>
      <c r="F51" s="123" t="s">
        <v>4788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/>
      <c r="AE51" s="154"/>
      <c r="AF51" s="154"/>
      <c r="AG51" s="154"/>
      <c r="AH51" s="84"/>
    </row>
    <row r="52" spans="2:34" ht="49.9" customHeight="1">
      <c r="B52" s="4"/>
      <c r="C52" s="7"/>
      <c r="D52" s="7"/>
      <c r="E52" s="7"/>
      <c r="F52" s="31" t="s">
        <v>3758</v>
      </c>
      <c r="G52" s="140" t="s">
        <v>3416</v>
      </c>
      <c r="H52" s="126"/>
      <c r="I52" s="141" t="str">
        <f>VLOOKUP($G52,'WM-AR'!$A$7:$AK$1630,34,FALSE)</f>
        <v>M</v>
      </c>
      <c r="J52" s="141" t="str">
        <f>VLOOKUP($G52,'WM-AR'!$A$7:$AK$1630,4,FALSE)</f>
        <v>Cladding Work</v>
      </c>
      <c r="K52" s="141" t="str">
        <f>VLOOKUP($G52,'WM-AR'!$A$7:$AK$1630,6,FALSE)</f>
        <v>-</v>
      </c>
      <c r="L52" s="141" t="str">
        <f>VLOOKUP($G52,'WM-AR'!$A$7:$AK$1630,8,FALSE)</f>
        <v>Gutter</v>
      </c>
      <c r="M52" s="141" t="str">
        <f>VLOOKUP($G52,'WM-AR'!$A$7:$AK$1630,10,FALSE)</f>
        <v>Galvanized Steel Eave Gutter w/ Coating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>
        <f>VLOOKUP($G52,'WM-AR'!$A$7:$AK$1630,18,FALSE)</f>
        <v>0</v>
      </c>
      <c r="R52" s="141" t="str">
        <f>VLOOKUP($G52,'WM-AR'!$A$7:$AK$1630,20,FALSE)</f>
        <v>w/ Accessories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3971</v>
      </c>
      <c r="AE52" s="179" t="s">
        <v>3999</v>
      </c>
      <c r="AF52" s="180"/>
      <c r="AG52" s="180" t="s">
        <v>3998</v>
      </c>
      <c r="AH52" s="39"/>
    </row>
    <row r="53" spans="2:34" ht="34.9" customHeight="1">
      <c r="B53" s="4"/>
      <c r="C53" s="5"/>
      <c r="D53" s="156"/>
      <c r="E53" s="156"/>
      <c r="F53" s="70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7"/>
      <c r="AE53" s="17"/>
      <c r="AF53" s="17"/>
      <c r="AG53" s="17"/>
      <c r="AH53" s="84"/>
    </row>
    <row r="54" spans="2:34" ht="34.9" customHeight="1">
      <c r="B54" s="349"/>
      <c r="C54" s="350" t="s">
        <v>5479</v>
      </c>
      <c r="D54" s="348"/>
      <c r="E54" s="180"/>
      <c r="F54" s="123" t="s">
        <v>4789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84"/>
    </row>
    <row r="55" spans="2:34" ht="49.9" customHeight="1">
      <c r="B55" s="4"/>
      <c r="C55" s="7"/>
      <c r="D55" s="7"/>
      <c r="E55" s="7"/>
      <c r="F55" s="12" t="s">
        <v>342</v>
      </c>
      <c r="G55" s="140" t="s">
        <v>3418</v>
      </c>
      <c r="H55" s="126"/>
      <c r="I55" s="141" t="str">
        <f>VLOOKUP($G55,'WM-AR'!$A$7:$AK$1630,34,FALSE)</f>
        <v>M</v>
      </c>
      <c r="J55" s="141" t="str">
        <f>VLOOKUP($G55,'WM-AR'!$A$7:$AK$1630,4,FALSE)</f>
        <v>Cladding Work</v>
      </c>
      <c r="K55" s="141" t="str">
        <f>VLOOKUP($G55,'WM-AR'!$A$7:$AK$1630,6,FALSE)</f>
        <v>-</v>
      </c>
      <c r="L55" s="141" t="str">
        <f>VLOOKUP($G55,'WM-AR'!$A$7:$AK$1630,8,FALSE)</f>
        <v>Gutter</v>
      </c>
      <c r="M55" s="141" t="str">
        <f>VLOOKUP($G55,'WM-AR'!$A$7:$AK$1630,10,FALSE)</f>
        <v>Galvanized Steel Valley Gutter w/ Coating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Accessories</v>
      </c>
      <c r="S55" s="141">
        <f>VLOOKUP($G55,'WM-AR'!$A$7:$AK$1630,22,FALSE)</f>
        <v>0</v>
      </c>
      <c r="T55" s="141">
        <f>VLOOKUP($G55,'WM-AR'!$A$7:$AK$1630,24,FALSE)</f>
        <v>0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4000</v>
      </c>
      <c r="AE55" s="179" t="s">
        <v>3999</v>
      </c>
      <c r="AF55" s="180"/>
      <c r="AG55" s="180" t="s">
        <v>3998</v>
      </c>
      <c r="AH55" s="39"/>
    </row>
    <row r="56" spans="2:34" ht="34.9" customHeight="1">
      <c r="B56" s="4"/>
      <c r="C56" s="5"/>
      <c r="D56" s="5"/>
      <c r="E56" s="5"/>
      <c r="F56" s="7"/>
      <c r="G56" s="9"/>
      <c r="H56" s="14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7"/>
      <c r="AE56" s="17"/>
      <c r="AF56" s="17"/>
      <c r="AG56" s="17"/>
      <c r="AH56" s="84"/>
    </row>
    <row r="57" spans="2:34" ht="34.9" customHeight="1">
      <c r="B57" s="349"/>
      <c r="C57" s="350" t="s">
        <v>5479</v>
      </c>
      <c r="D57" s="348"/>
      <c r="E57" s="180"/>
      <c r="F57" s="123" t="s">
        <v>4790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49.9" customHeight="1">
      <c r="B58" s="4"/>
      <c r="C58" s="7"/>
      <c r="D58" s="7"/>
      <c r="E58" s="7"/>
      <c r="F58" s="12" t="s">
        <v>343</v>
      </c>
      <c r="G58" s="140" t="s">
        <v>3419</v>
      </c>
      <c r="H58" s="126"/>
      <c r="I58" s="141" t="str">
        <f>VLOOKUP($G58,'WM-AR'!$A$7:$AK$1630,34,FALSE)</f>
        <v>M</v>
      </c>
      <c r="J58" s="141" t="str">
        <f>VLOOKUP($G58,'WM-AR'!$A$7:$AK$1630,4,FALSE)</f>
        <v>Cladding Work</v>
      </c>
      <c r="K58" s="141" t="str">
        <f>VLOOKUP($G58,'WM-AR'!$A$7:$AK$1630,6,FALSE)</f>
        <v>-</v>
      </c>
      <c r="L58" s="141" t="str">
        <f>VLOOKUP($G58,'WM-AR'!$A$7:$AK$1630,8,FALSE)</f>
        <v>Gutter</v>
      </c>
      <c r="M58" s="141" t="str">
        <f>VLOOKUP($G58,'WM-AR'!$A$7:$AK$1630,10,FALSE)</f>
        <v>Aluminum Eave Gutter w/ Coating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Accessories</v>
      </c>
      <c r="S58" s="141">
        <f>VLOOKUP($G58,'WM-AR'!$A$7:$AK$1630,22,FALSE)</f>
        <v>0</v>
      </c>
      <c r="T58" s="141">
        <f>VLOOKUP($G58,'WM-AR'!$A$7:$AK$1630,24,FALSE)</f>
        <v>0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4000</v>
      </c>
      <c r="AE58" s="179" t="s">
        <v>3999</v>
      </c>
      <c r="AF58" s="180"/>
      <c r="AG58" s="180" t="s">
        <v>3998</v>
      </c>
      <c r="AH58" s="39"/>
    </row>
    <row r="59" spans="2:34" ht="34.9" customHeight="1">
      <c r="B59" s="4"/>
      <c r="C59" s="5"/>
      <c r="D59" s="5"/>
      <c r="E59" s="5"/>
      <c r="F59" s="7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349"/>
      <c r="C60" s="350" t="s">
        <v>5479</v>
      </c>
      <c r="D60" s="348"/>
      <c r="E60" s="180"/>
      <c r="F60" s="123" t="s">
        <v>4277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84"/>
    </row>
    <row r="61" spans="2:34" ht="49.9" customHeight="1">
      <c r="B61" s="4"/>
      <c r="C61" s="7"/>
      <c r="D61" s="7"/>
      <c r="E61" s="7"/>
      <c r="F61" s="12" t="s">
        <v>344</v>
      </c>
      <c r="G61" s="140" t="s">
        <v>3420</v>
      </c>
      <c r="H61" s="126"/>
      <c r="I61" s="141" t="str">
        <f>VLOOKUP($G61,'WM-AR'!$A$7:$AK$1630,34,FALSE)</f>
        <v>M</v>
      </c>
      <c r="J61" s="141" t="str">
        <f>VLOOKUP($G61,'WM-AR'!$A$7:$AK$1630,4,FALSE)</f>
        <v>Cladding Work</v>
      </c>
      <c r="K61" s="141" t="str">
        <f>VLOOKUP($G61,'WM-AR'!$A$7:$AK$1630,6,FALSE)</f>
        <v>-</v>
      </c>
      <c r="L61" s="141" t="str">
        <f>VLOOKUP($G61,'WM-AR'!$A$7:$AK$1630,8,FALSE)</f>
        <v>Gutter</v>
      </c>
      <c r="M61" s="141" t="str">
        <f>VLOOKUP($G61,'WM-AR'!$A$7:$AK$1630,10,FALSE)</f>
        <v>Aluminum Valley Gutter w/ Coating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 t="str">
        <f>VLOOKUP($G61,'WM-AR'!$A$7:$AK$1630,20,FALSE)</f>
        <v>w/ Accessories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 t="str">
        <f>VLOOKUP($G61,'WM-AR'!$A$7:$AK$1630,26,FALSE)</f>
        <v>THK=(  )mm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4000</v>
      </c>
      <c r="AE61" s="179" t="s">
        <v>3999</v>
      </c>
      <c r="AF61" s="180"/>
      <c r="AG61" s="180" t="s">
        <v>3998</v>
      </c>
      <c r="AH61" s="39"/>
    </row>
    <row r="62" spans="2:34" ht="34.9" customHeight="1">
      <c r="B62" s="4"/>
      <c r="C62" s="5"/>
      <c r="D62" s="156"/>
      <c r="E62" s="156"/>
      <c r="F62" s="70"/>
      <c r="G62" s="9"/>
      <c r="H62" s="14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7"/>
      <c r="AE62" s="17"/>
      <c r="AF62" s="17"/>
      <c r="AG62" s="17"/>
      <c r="AH62" s="84"/>
    </row>
    <row r="63" spans="2:34" ht="34.9" customHeight="1">
      <c r="B63" s="4"/>
      <c r="C63" s="5"/>
      <c r="D63" s="156"/>
      <c r="E63" s="156"/>
      <c r="F63" s="70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7"/>
      <c r="AE63" s="17"/>
      <c r="AF63" s="17"/>
      <c r="AG63" s="17"/>
      <c r="AH63" s="84"/>
    </row>
    <row r="64" spans="2:34" ht="34.9" customHeight="1">
      <c r="B64" s="19">
        <v>2.4</v>
      </c>
      <c r="C64" s="61" t="s">
        <v>3639</v>
      </c>
      <c r="D64" s="61"/>
      <c r="E64" s="61"/>
      <c r="F64" s="62"/>
      <c r="G64" s="38"/>
      <c r="H64" s="415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2"/>
      <c r="AE64" s="22"/>
      <c r="AF64" s="22"/>
      <c r="AG64" s="22"/>
      <c r="AH64" s="22"/>
    </row>
    <row r="65" spans="2:34" ht="34.9" customHeight="1">
      <c r="B65" s="349"/>
      <c r="C65" s="350" t="s">
        <v>5479</v>
      </c>
      <c r="D65" s="348"/>
      <c r="E65" s="180"/>
      <c r="F65" s="123" t="s">
        <v>5431</v>
      </c>
      <c r="G65" s="45"/>
      <c r="H65" s="45"/>
      <c r="I65" s="45"/>
      <c r="J65" s="45"/>
      <c r="K65" s="45"/>
      <c r="L65" s="46"/>
      <c r="M65" s="58"/>
      <c r="N65" s="59"/>
      <c r="O65" s="59"/>
      <c r="P65" s="59"/>
      <c r="Q65" s="59"/>
      <c r="R65" s="59"/>
      <c r="S65" s="59"/>
      <c r="T65" s="60"/>
      <c r="U65" s="14"/>
      <c r="V65" s="14"/>
      <c r="W65" s="14"/>
      <c r="X65" s="14"/>
      <c r="Y65" s="14"/>
      <c r="Z65" s="14"/>
      <c r="AA65" s="14"/>
      <c r="AB65" s="14"/>
      <c r="AC65" s="14"/>
      <c r="AD65" s="124"/>
      <c r="AE65" s="154"/>
      <c r="AF65" s="154"/>
      <c r="AG65" s="154"/>
      <c r="AH65" s="84"/>
    </row>
    <row r="66" spans="2:34" ht="34.9" customHeight="1">
      <c r="B66" s="5"/>
      <c r="C66" s="6"/>
      <c r="D66" s="6"/>
      <c r="E66" s="6"/>
      <c r="F66" s="16" t="s">
        <v>1995</v>
      </c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7" t="s">
        <v>1985</v>
      </c>
      <c r="AE66" s="17"/>
      <c r="AF66" s="17"/>
      <c r="AG66" s="17"/>
      <c r="AH66" s="84"/>
    </row>
    <row r="67" spans="2:34" ht="34.9" customHeight="1">
      <c r="B67" s="4"/>
      <c r="C67" s="5"/>
      <c r="D67" s="156"/>
      <c r="E67" s="156"/>
      <c r="F67" s="70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7"/>
      <c r="AE67" s="17"/>
      <c r="AF67" s="17"/>
      <c r="AG67" s="17"/>
      <c r="AH67" s="84"/>
    </row>
    <row r="68" spans="2:34" ht="34.9" customHeight="1">
      <c r="B68" s="19">
        <v>2.5</v>
      </c>
      <c r="C68" s="61" t="s">
        <v>3640</v>
      </c>
      <c r="D68" s="61"/>
      <c r="E68" s="61"/>
      <c r="F68" s="62"/>
      <c r="G68" s="38"/>
      <c r="H68" s="415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2"/>
      <c r="AE68" s="22"/>
      <c r="AF68" s="22"/>
      <c r="AG68" s="22"/>
      <c r="AH68" s="22"/>
    </row>
    <row r="69" spans="2:34" ht="34.9" customHeight="1">
      <c r="B69" s="349"/>
      <c r="C69" s="350"/>
      <c r="D69" s="348"/>
      <c r="E69" s="180"/>
      <c r="F69" s="123" t="s">
        <v>5431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/>
      <c r="AE69" s="154"/>
      <c r="AF69" s="154"/>
      <c r="AG69" s="154"/>
      <c r="AH69" s="84"/>
    </row>
    <row r="70" spans="2:34" ht="34.9" customHeight="1">
      <c r="B70" s="5"/>
      <c r="C70" s="6"/>
      <c r="D70" s="6"/>
      <c r="E70" s="6"/>
      <c r="F70" s="16" t="s">
        <v>1949</v>
      </c>
      <c r="G70" s="9"/>
      <c r="H70" s="14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7" t="s">
        <v>1985</v>
      </c>
      <c r="AE70" s="17"/>
      <c r="AF70" s="17"/>
      <c r="AG70" s="17"/>
      <c r="AH70" s="84"/>
    </row>
    <row r="71" spans="2:34" ht="34.9" customHeight="1">
      <c r="B71" s="4"/>
      <c r="C71" s="5"/>
      <c r="D71" s="156"/>
      <c r="E71" s="156"/>
      <c r="F71" s="70"/>
      <c r="G71" s="9"/>
      <c r="H71" s="14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7"/>
      <c r="AE71" s="17"/>
      <c r="AF71" s="17"/>
      <c r="AG71" s="17"/>
      <c r="AH71" s="84"/>
    </row>
    <row r="72" spans="2:34" ht="34.9" customHeight="1">
      <c r="B72" s="4"/>
      <c r="C72" s="12"/>
      <c r="D72" s="12"/>
      <c r="E72" s="12"/>
      <c r="F72" s="12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4"/>
      <c r="AF72" s="4"/>
      <c r="AG72" s="4"/>
      <c r="AH72" s="84"/>
    </row>
    <row r="73" spans="2:34" ht="16.5" customHeight="1"/>
    <row r="74" spans="2:34" ht="16.5" customHeight="1"/>
    <row r="75" spans="2:34" ht="16.5" customHeight="1"/>
    <row r="76" spans="2:34" ht="16.5" customHeight="1"/>
    <row r="77" spans="2:34" ht="16.5" customHeight="1"/>
    <row r="78" spans="2:34" ht="16.5" customHeight="1"/>
    <row r="79" spans="2:34" ht="16.5" customHeight="1"/>
    <row r="80" spans="2:34" ht="16.5" customHeight="1"/>
    <row r="81" ht="16.5" customHeight="1"/>
    <row r="82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43" xr:uid="{00000000-0002-0000-0600-000000000000}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G38:G42 G52 G55 G58 G30:G35 G18:G20 G23:G26 G61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2"/>
  <sheetViews>
    <sheetView view="pageBreakPreview" zoomScale="70" zoomScaleNormal="100" zoomScaleSheetLayoutView="70" workbookViewId="0">
      <pane xSplit="12" ySplit="3" topLeftCell="M41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4924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5517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3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4806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/>
      <c r="E6" s="180" t="s">
        <v>5434</v>
      </c>
      <c r="F6" s="123" t="s">
        <v>4960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4002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3759</v>
      </c>
      <c r="AE7" s="179" t="s">
        <v>3973</v>
      </c>
      <c r="AF7" s="180"/>
      <c r="AG7" s="180" t="s">
        <v>3974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5479</v>
      </c>
      <c r="D10" s="348"/>
      <c r="E10" s="180" t="s">
        <v>5435</v>
      </c>
      <c r="F10" s="123" t="s">
        <v>5002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4003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3834</v>
      </c>
      <c r="AE11" s="179" t="s">
        <v>3973</v>
      </c>
      <c r="AF11" s="180"/>
      <c r="AG11" s="180" t="s">
        <v>3974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4004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5479</v>
      </c>
      <c r="D14" s="348"/>
      <c r="E14" s="180" t="s">
        <v>4970</v>
      </c>
      <c r="F14" s="123" t="s">
        <v>4186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4005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3724</v>
      </c>
      <c r="AE15" s="179" t="s">
        <v>3960</v>
      </c>
      <c r="AF15" s="180"/>
      <c r="AG15" s="180" t="s">
        <v>3967</v>
      </c>
      <c r="AH15" s="85"/>
    </row>
    <row r="16" spans="2:34" ht="49.9" customHeight="1">
      <c r="B16" s="4"/>
      <c r="C16" s="32"/>
      <c r="D16" s="32"/>
      <c r="E16" s="32"/>
      <c r="F16" s="31" t="s">
        <v>3852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3725</v>
      </c>
      <c r="AE16" s="181" t="s">
        <v>3935</v>
      </c>
      <c r="AF16" s="180"/>
      <c r="AG16" s="180" t="s">
        <v>3844</v>
      </c>
      <c r="AH16" s="39" t="s">
        <v>4007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4006</v>
      </c>
      <c r="AF17" s="180"/>
      <c r="AG17" s="182" t="s">
        <v>3946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5479</v>
      </c>
      <c r="D19" s="348" t="s">
        <v>5436</v>
      </c>
      <c r="E19" s="180" t="s">
        <v>4970</v>
      </c>
      <c r="F19" s="123" t="s">
        <v>5391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4005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3724</v>
      </c>
      <c r="AE20" s="179" t="s">
        <v>3960</v>
      </c>
      <c r="AF20" s="180"/>
      <c r="AG20" s="180" t="s">
        <v>3967</v>
      </c>
      <c r="AH20" s="85"/>
    </row>
    <row r="21" spans="2:34" ht="49.9" customHeight="1">
      <c r="B21" s="4"/>
      <c r="C21" s="32"/>
      <c r="D21" s="32"/>
      <c r="E21" s="32"/>
      <c r="F21" s="31" t="s">
        <v>3852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3725</v>
      </c>
      <c r="AE21" s="181" t="s">
        <v>3935</v>
      </c>
      <c r="AF21" s="180"/>
      <c r="AG21" s="180" t="s">
        <v>3844</v>
      </c>
      <c r="AH21" s="39" t="s">
        <v>4007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4006</v>
      </c>
      <c r="AF22" s="180"/>
      <c r="AG22" s="182" t="s">
        <v>3946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5479</v>
      </c>
      <c r="D24" s="348" t="s">
        <v>5368</v>
      </c>
      <c r="E24" s="180" t="s">
        <v>4970</v>
      </c>
      <c r="F24" s="123" t="s">
        <v>5001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4997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4005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3724</v>
      </c>
      <c r="AE25" s="179" t="s">
        <v>3960</v>
      </c>
      <c r="AF25" s="180"/>
      <c r="AG25" s="180" t="s">
        <v>3967</v>
      </c>
      <c r="AH25" s="85"/>
    </row>
    <row r="26" spans="2:34" ht="49.9" customHeight="1">
      <c r="B26" s="4"/>
      <c r="C26" s="32"/>
      <c r="D26" s="32"/>
      <c r="E26" s="32"/>
      <c r="F26" s="31" t="s">
        <v>3852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4007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4006</v>
      </c>
      <c r="AF27" s="180"/>
      <c r="AG27" s="182" t="s">
        <v>3946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5479</v>
      </c>
      <c r="D29" s="348"/>
      <c r="E29" s="180" t="s">
        <v>5435</v>
      </c>
      <c r="F29" s="123" t="s">
        <v>4794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3961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3724</v>
      </c>
      <c r="AE30" s="179" t="s">
        <v>3960</v>
      </c>
      <c r="AF30" s="180"/>
      <c r="AG30" s="180" t="s">
        <v>3967</v>
      </c>
      <c r="AH30" s="85"/>
    </row>
    <row r="31" spans="2:34" ht="49.9" customHeight="1">
      <c r="B31" s="4"/>
      <c r="C31" s="32"/>
      <c r="D31" s="32"/>
      <c r="E31" s="32"/>
      <c r="F31" s="31" t="s">
        <v>3852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3725</v>
      </c>
      <c r="AE31" s="181" t="s">
        <v>3935</v>
      </c>
      <c r="AF31" s="180"/>
      <c r="AG31" s="180" t="s">
        <v>3844</v>
      </c>
      <c r="AH31" s="39" t="s">
        <v>4007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4006</v>
      </c>
      <c r="AF32" s="180"/>
      <c r="AG32" s="182" t="s">
        <v>3946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5479</v>
      </c>
      <c r="D34" s="348"/>
      <c r="E34" s="180" t="s">
        <v>5435</v>
      </c>
      <c r="F34" s="123" t="s">
        <v>4796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43" t="s">
        <v>5440</v>
      </c>
      <c r="F35" s="31" t="s">
        <v>4005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3724</v>
      </c>
      <c r="AE35" s="179" t="s">
        <v>3960</v>
      </c>
      <c r="AF35" s="180"/>
      <c r="AG35" s="180" t="s">
        <v>3967</v>
      </c>
      <c r="AH35" s="85"/>
    </row>
    <row r="36" spans="2:34" ht="49.9" customHeight="1">
      <c r="B36" s="4"/>
      <c r="C36" s="12"/>
      <c r="D36" s="12"/>
      <c r="E36" s="445"/>
      <c r="F36" s="31" t="s">
        <v>3852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3725</v>
      </c>
      <c r="AE36" s="181" t="s">
        <v>3935</v>
      </c>
      <c r="AF36" s="180"/>
      <c r="AG36" s="180" t="s">
        <v>3844</v>
      </c>
      <c r="AH36" s="39" t="s">
        <v>4007</v>
      </c>
    </row>
    <row r="37" spans="2:34" ht="49.9" customHeight="1">
      <c r="B37" s="4"/>
      <c r="C37" s="12"/>
      <c r="D37" s="12"/>
      <c r="E37" s="444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4006</v>
      </c>
      <c r="AF37" s="180"/>
      <c r="AG37" s="182" t="s">
        <v>3946</v>
      </c>
      <c r="AH37" s="39"/>
    </row>
    <row r="38" spans="2:34" ht="49.9" customHeight="1">
      <c r="B38" s="4"/>
      <c r="C38" s="12"/>
      <c r="D38" s="12"/>
      <c r="E38" s="443" t="s">
        <v>5437</v>
      </c>
      <c r="F38" s="31" t="s">
        <v>3682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4023</v>
      </c>
      <c r="AF38" s="180"/>
      <c r="AG38" s="182" t="s">
        <v>3946</v>
      </c>
      <c r="AH38" s="39"/>
    </row>
    <row r="39" spans="2:34" ht="49.9" customHeight="1">
      <c r="B39" s="4"/>
      <c r="C39" s="12"/>
      <c r="D39" s="12"/>
      <c r="E39" s="445"/>
      <c r="F39" s="31" t="s">
        <v>4021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4020</v>
      </c>
      <c r="AE39" s="179" t="s">
        <v>4023</v>
      </c>
      <c r="AF39" s="180"/>
      <c r="AG39" s="182" t="s">
        <v>3946</v>
      </c>
      <c r="AH39" s="34"/>
    </row>
    <row r="40" spans="2:34" ht="49.9" customHeight="1">
      <c r="B40" s="4"/>
      <c r="C40" s="12"/>
      <c r="D40" s="12"/>
      <c r="E40" s="444"/>
      <c r="F40" s="31" t="s">
        <v>4022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4019</v>
      </c>
      <c r="AE40" s="179" t="s">
        <v>4023</v>
      </c>
      <c r="AF40" s="180"/>
      <c r="AG40" s="182" t="s">
        <v>3946</v>
      </c>
      <c r="AH40" s="34"/>
    </row>
    <row r="41" spans="2:34" ht="49.9" customHeight="1">
      <c r="B41" s="4"/>
      <c r="C41" s="69"/>
      <c r="D41" s="69"/>
      <c r="E41" s="69" t="s">
        <v>5438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4023</v>
      </c>
      <c r="AF41" s="180"/>
      <c r="AG41" s="182" t="s">
        <v>3946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4801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5479</v>
      </c>
      <c r="D44" s="348"/>
      <c r="E44" s="180" t="s">
        <v>5435</v>
      </c>
      <c r="F44" s="123" t="s">
        <v>4797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4014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43" t="s">
        <v>5439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4008</v>
      </c>
      <c r="AE45" s="179" t="s">
        <v>3973</v>
      </c>
      <c r="AF45" s="180"/>
      <c r="AG45" s="180" t="s">
        <v>3974</v>
      </c>
      <c r="AH45" s="33"/>
    </row>
    <row r="46" spans="2:34" ht="49.9" customHeight="1">
      <c r="B46" s="4"/>
      <c r="C46" s="12"/>
      <c r="D46" s="12"/>
      <c r="E46" s="445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45"/>
      <c r="F47" s="31" t="s">
        <v>4799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4798</v>
      </c>
      <c r="AE47" s="179" t="s">
        <v>3973</v>
      </c>
      <c r="AF47" s="180"/>
      <c r="AG47" s="180" t="s">
        <v>3974</v>
      </c>
      <c r="AH47" s="39"/>
    </row>
    <row r="48" spans="2:34" ht="49.9" customHeight="1">
      <c r="B48" s="4"/>
      <c r="C48" s="12"/>
      <c r="D48" s="12"/>
      <c r="E48" s="444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4009</v>
      </c>
      <c r="AE48" s="179" t="s">
        <v>3973</v>
      </c>
      <c r="AF48" s="180"/>
      <c r="AG48" s="180" t="s">
        <v>3974</v>
      </c>
      <c r="AH48" s="39"/>
    </row>
    <row r="49" spans="2:34" ht="49.9" customHeight="1">
      <c r="B49" s="4"/>
      <c r="C49" s="12"/>
      <c r="D49" s="35"/>
      <c r="E49" s="443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3973</v>
      </c>
      <c r="AF49" s="180"/>
      <c r="AG49" s="180" t="s">
        <v>3974</v>
      </c>
      <c r="AH49" s="39"/>
    </row>
    <row r="50" spans="2:34" ht="49.9" customHeight="1">
      <c r="B50" s="4"/>
      <c r="C50" s="12"/>
      <c r="D50" s="35"/>
      <c r="E50" s="444"/>
      <c r="F50" s="31" t="s">
        <v>4013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4010</v>
      </c>
      <c r="AE50" s="179" t="s">
        <v>3973</v>
      </c>
      <c r="AF50" s="180"/>
      <c r="AG50" s="180" t="s">
        <v>3974</v>
      </c>
      <c r="AH50" s="34"/>
    </row>
    <row r="51" spans="2:34" ht="49.9" customHeight="1">
      <c r="B51" s="4"/>
      <c r="C51" s="12"/>
      <c r="D51" s="35"/>
      <c r="E51" s="443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3973</v>
      </c>
      <c r="AF51" s="180"/>
      <c r="AG51" s="180" t="s">
        <v>3974</v>
      </c>
      <c r="AH51" s="34"/>
    </row>
    <row r="52" spans="2:34" ht="49.9" customHeight="1">
      <c r="B52" s="4"/>
      <c r="C52" s="12"/>
      <c r="D52" s="35"/>
      <c r="E52" s="444"/>
      <c r="F52" s="31" t="s">
        <v>4012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4011</v>
      </c>
      <c r="AE52" s="179" t="s">
        <v>3973</v>
      </c>
      <c r="AF52" s="180"/>
      <c r="AG52" s="180" t="s">
        <v>3974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5479</v>
      </c>
      <c r="D54" s="348" t="s">
        <v>5368</v>
      </c>
      <c r="E54" s="180" t="s">
        <v>4970</v>
      </c>
      <c r="F54" s="123" t="s">
        <v>4207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4015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43" t="s">
        <v>5439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5401</v>
      </c>
      <c r="AE55" s="179" t="s">
        <v>3973</v>
      </c>
      <c r="AF55" s="180"/>
      <c r="AG55" s="180" t="s">
        <v>3839</v>
      </c>
      <c r="AH55" s="33"/>
    </row>
    <row r="56" spans="2:34" ht="49.9" customHeight="1">
      <c r="B56" s="4"/>
      <c r="C56" s="12"/>
      <c r="D56" s="12"/>
      <c r="E56" s="445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45"/>
      <c r="F57" s="31" t="s">
        <v>5408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5409</v>
      </c>
      <c r="AE57" s="179" t="s">
        <v>3973</v>
      </c>
      <c r="AF57" s="180"/>
      <c r="AG57" s="180" t="s">
        <v>3839</v>
      </c>
      <c r="AH57" s="39"/>
    </row>
    <row r="58" spans="2:34" ht="49.9" customHeight="1">
      <c r="B58" s="4"/>
      <c r="C58" s="12"/>
      <c r="D58" s="12"/>
      <c r="E58" s="444"/>
      <c r="F58" s="31" t="s">
        <v>5407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5410</v>
      </c>
      <c r="AE58" s="179" t="s">
        <v>3973</v>
      </c>
      <c r="AF58" s="180"/>
      <c r="AG58" s="180" t="s">
        <v>3839</v>
      </c>
      <c r="AH58" s="39"/>
    </row>
    <row r="59" spans="2:34" ht="49.9" customHeight="1">
      <c r="B59" s="4"/>
      <c r="C59" s="12"/>
      <c r="D59" s="35"/>
      <c r="E59" s="443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3973</v>
      </c>
      <c r="AF59" s="180"/>
      <c r="AG59" s="180" t="s">
        <v>3839</v>
      </c>
      <c r="AH59" s="39"/>
    </row>
    <row r="60" spans="2:34" ht="49.9" customHeight="1">
      <c r="B60" s="4"/>
      <c r="C60" s="12"/>
      <c r="D60" s="35"/>
      <c r="E60" s="444"/>
      <c r="F60" s="31" t="s">
        <v>4016</v>
      </c>
      <c r="G60" s="140" t="s">
        <v>3835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5411</v>
      </c>
      <c r="AE60" s="179" t="s">
        <v>3973</v>
      </c>
      <c r="AF60" s="180"/>
      <c r="AG60" s="180" t="s">
        <v>3839</v>
      </c>
      <c r="AH60" s="34"/>
    </row>
    <row r="61" spans="2:34" ht="49.9" customHeight="1">
      <c r="B61" s="4"/>
      <c r="C61" s="12"/>
      <c r="D61" s="35"/>
      <c r="E61" s="443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5405</v>
      </c>
      <c r="AE61" s="179" t="s">
        <v>3973</v>
      </c>
      <c r="AF61" s="180"/>
      <c r="AG61" s="180" t="s">
        <v>3839</v>
      </c>
      <c r="AH61" s="34"/>
    </row>
    <row r="62" spans="2:34" ht="49.9" customHeight="1">
      <c r="B62" s="4"/>
      <c r="C62" s="12"/>
      <c r="D62" s="35"/>
      <c r="E62" s="444"/>
      <c r="F62" s="31" t="s">
        <v>4012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5412</v>
      </c>
      <c r="AE62" s="179" t="s">
        <v>3973</v>
      </c>
      <c r="AF62" s="180"/>
      <c r="AG62" s="180" t="s">
        <v>3839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5479</v>
      </c>
      <c r="D64" s="348" t="s">
        <v>5390</v>
      </c>
      <c r="E64" s="180" t="s">
        <v>5441</v>
      </c>
      <c r="F64" s="123" t="s">
        <v>5413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4015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43" t="s">
        <v>5440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5401</v>
      </c>
      <c r="AE65" s="179" t="s">
        <v>3973</v>
      </c>
      <c r="AF65" s="180"/>
      <c r="AG65" s="180" t="s">
        <v>3974</v>
      </c>
      <c r="AH65" s="33"/>
    </row>
    <row r="66" spans="2:34" ht="49.9" customHeight="1">
      <c r="B66" s="4"/>
      <c r="C66" s="12"/>
      <c r="D66" s="12"/>
      <c r="E66" s="445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45"/>
      <c r="F67" s="31" t="s">
        <v>5400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5402</v>
      </c>
      <c r="AE67" s="179" t="s">
        <v>3973</v>
      </c>
      <c r="AF67" s="180"/>
      <c r="AG67" s="180" t="s">
        <v>3974</v>
      </c>
      <c r="AH67" s="39"/>
    </row>
    <row r="68" spans="2:34" ht="49.9" customHeight="1">
      <c r="B68" s="4"/>
      <c r="C68" s="12"/>
      <c r="D68" s="12"/>
      <c r="E68" s="444"/>
      <c r="F68" s="31" t="s">
        <v>5393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5403</v>
      </c>
      <c r="AE68" s="179" t="s">
        <v>3973</v>
      </c>
      <c r="AF68" s="180"/>
      <c r="AG68" s="180" t="s">
        <v>3974</v>
      </c>
      <c r="AH68" s="39"/>
    </row>
    <row r="69" spans="2:34" ht="49.9" customHeight="1">
      <c r="B69" s="4"/>
      <c r="C69" s="12"/>
      <c r="D69" s="35"/>
      <c r="E69" s="443" t="s">
        <v>5437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3973</v>
      </c>
      <c r="AF69" s="180"/>
      <c r="AG69" s="180" t="s">
        <v>3974</v>
      </c>
      <c r="AH69" s="39"/>
    </row>
    <row r="70" spans="2:34" ht="49.9" customHeight="1">
      <c r="B70" s="4"/>
      <c r="C70" s="12"/>
      <c r="D70" s="35"/>
      <c r="E70" s="444"/>
      <c r="F70" s="31" t="s">
        <v>4016</v>
      </c>
      <c r="G70" s="140" t="s">
        <v>3835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5404</v>
      </c>
      <c r="AE70" s="179" t="s">
        <v>3973</v>
      </c>
      <c r="AF70" s="180"/>
      <c r="AG70" s="180" t="s">
        <v>3974</v>
      </c>
      <c r="AH70" s="34"/>
    </row>
    <row r="71" spans="2:34" ht="49.9" customHeight="1">
      <c r="B71" s="4"/>
      <c r="C71" s="12"/>
      <c r="D71" s="35"/>
      <c r="E71" s="443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5405</v>
      </c>
      <c r="AE71" s="179" t="s">
        <v>3973</v>
      </c>
      <c r="AF71" s="180"/>
      <c r="AG71" s="180" t="s">
        <v>3974</v>
      </c>
      <c r="AH71" s="34"/>
    </row>
    <row r="72" spans="2:34" ht="49.9" customHeight="1">
      <c r="B72" s="4"/>
      <c r="C72" s="12"/>
      <c r="D72" s="35"/>
      <c r="E72" s="444"/>
      <c r="F72" s="31" t="s">
        <v>4012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5406</v>
      </c>
      <c r="AE72" s="179" t="s">
        <v>3973</v>
      </c>
      <c r="AF72" s="180"/>
      <c r="AG72" s="180" t="s">
        <v>3974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5479</v>
      </c>
      <c r="D74" s="348" t="s">
        <v>5390</v>
      </c>
      <c r="E74" s="180" t="s">
        <v>5434</v>
      </c>
      <c r="F74" s="123" t="s">
        <v>5395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5392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5442</v>
      </c>
      <c r="F75" s="31" t="s">
        <v>5393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4018</v>
      </c>
      <c r="AE75" s="179" t="s">
        <v>3973</v>
      </c>
      <c r="AF75" s="180"/>
      <c r="AG75" s="180" t="s">
        <v>3839</v>
      </c>
      <c r="AH75" s="39"/>
    </row>
    <row r="76" spans="2:34" ht="49.9" customHeight="1">
      <c r="B76" s="4"/>
      <c r="C76" s="12"/>
      <c r="D76" s="35"/>
      <c r="E76" s="443" t="s">
        <v>5396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3973</v>
      </c>
      <c r="AF76" s="180"/>
      <c r="AG76" s="180" t="s">
        <v>3839</v>
      </c>
      <c r="AH76" s="34"/>
    </row>
    <row r="77" spans="2:34" ht="49.9" customHeight="1">
      <c r="B77" s="4"/>
      <c r="C77" s="12"/>
      <c r="D77" s="35"/>
      <c r="E77" s="444"/>
      <c r="F77" s="31" t="s">
        <v>4012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4017</v>
      </c>
      <c r="AE77" s="179" t="s">
        <v>3973</v>
      </c>
      <c r="AF77" s="180"/>
      <c r="AG77" s="180" t="s">
        <v>3839</v>
      </c>
      <c r="AH77" s="39"/>
    </row>
    <row r="78" spans="2:34" ht="49.9" customHeight="1">
      <c r="B78" s="4"/>
      <c r="C78" s="12"/>
      <c r="D78" s="35"/>
      <c r="E78" s="443" t="s">
        <v>5396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3973</v>
      </c>
      <c r="AF78" s="180"/>
      <c r="AG78" s="180" t="s">
        <v>3839</v>
      </c>
      <c r="AH78" s="34"/>
    </row>
    <row r="79" spans="2:34" ht="49.9" customHeight="1">
      <c r="B79" s="4"/>
      <c r="C79" s="12"/>
      <c r="D79" s="35"/>
      <c r="E79" s="444"/>
      <c r="F79" s="31" t="s">
        <v>4012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4017</v>
      </c>
      <c r="AE79" s="179" t="s">
        <v>3973</v>
      </c>
      <c r="AF79" s="180"/>
      <c r="AG79" s="180" t="s">
        <v>3839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5479</v>
      </c>
      <c r="D81" s="348" t="s">
        <v>5390</v>
      </c>
      <c r="E81" s="180" t="s">
        <v>5434</v>
      </c>
      <c r="F81" s="123" t="s">
        <v>5399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5392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5442</v>
      </c>
      <c r="F82" s="31" t="s">
        <v>5393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4018</v>
      </c>
      <c r="AE82" s="179" t="s">
        <v>3973</v>
      </c>
      <c r="AF82" s="180"/>
      <c r="AG82" s="180" t="s">
        <v>3839</v>
      </c>
      <c r="AH82" s="39"/>
    </row>
    <row r="83" spans="2:34" ht="49.9" customHeight="1">
      <c r="B83" s="4"/>
      <c r="C83" s="12"/>
      <c r="D83" s="35"/>
      <c r="E83" s="443" t="s">
        <v>5396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3973</v>
      </c>
      <c r="AF83" s="180"/>
      <c r="AG83" s="180" t="s">
        <v>3839</v>
      </c>
      <c r="AH83" s="34"/>
    </row>
    <row r="84" spans="2:34" ht="49.9" customHeight="1">
      <c r="B84" s="4"/>
      <c r="C84" s="12"/>
      <c r="D84" s="35"/>
      <c r="E84" s="444"/>
      <c r="F84" s="31" t="s">
        <v>4012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4017</v>
      </c>
      <c r="AE84" s="179" t="s">
        <v>3973</v>
      </c>
      <c r="AF84" s="180"/>
      <c r="AG84" s="180" t="s">
        <v>3839</v>
      </c>
      <c r="AH84" s="39"/>
    </row>
    <row r="85" spans="2:34" ht="49.9" customHeight="1">
      <c r="B85" s="4"/>
      <c r="C85" s="35"/>
      <c r="D85" s="35"/>
      <c r="E85" s="69" t="s">
        <v>5396</v>
      </c>
      <c r="F85" s="31" t="s">
        <v>5398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5397</v>
      </c>
      <c r="AE85" s="179" t="s">
        <v>3973</v>
      </c>
      <c r="AF85" s="180"/>
      <c r="AG85" s="180" t="s">
        <v>3839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4.9" customHeight="1">
      <c r="B87" s="19">
        <v>3.2</v>
      </c>
      <c r="C87" s="61" t="s">
        <v>3653</v>
      </c>
      <c r="D87" s="61"/>
      <c r="E87" s="61"/>
      <c r="F87" s="62"/>
      <c r="G87" s="38"/>
      <c r="H87" s="415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2"/>
      <c r="AE87" s="23"/>
      <c r="AF87" s="23"/>
      <c r="AG87" s="23"/>
      <c r="AH87" s="23"/>
    </row>
    <row r="88" spans="2:34" ht="34.9" customHeight="1">
      <c r="B88" s="349"/>
      <c r="C88" s="350" t="s">
        <v>5479</v>
      </c>
      <c r="D88" s="348"/>
      <c r="E88" s="180"/>
      <c r="F88" s="123" t="s">
        <v>5443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34.9" customHeight="1">
      <c r="B89" s="4"/>
      <c r="C89" s="7"/>
      <c r="D89" s="7"/>
      <c r="E89" s="7"/>
      <c r="F89" s="7" t="s">
        <v>1986</v>
      </c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 t="s">
        <v>1985</v>
      </c>
      <c r="AE89" s="157"/>
      <c r="AF89" s="157"/>
      <c r="AG89" s="157"/>
      <c r="AH89" s="11"/>
    </row>
    <row r="90" spans="2:34" ht="34.9" customHeight="1">
      <c r="B90" s="4"/>
      <c r="C90" s="12"/>
      <c r="D90" s="155"/>
      <c r="E90" s="155"/>
      <c r="F90" s="8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7"/>
      <c r="AE90" s="157"/>
      <c r="AF90" s="157"/>
      <c r="AG90" s="157"/>
      <c r="AH90" s="11"/>
    </row>
    <row r="91" spans="2:34" ht="34.9" customHeight="1">
      <c r="B91" s="349"/>
      <c r="C91" s="350" t="s">
        <v>5479</v>
      </c>
      <c r="D91" s="348"/>
      <c r="E91" s="180"/>
      <c r="F91" s="123" t="s">
        <v>5443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1987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9"/>
      <c r="C94" s="350" t="s">
        <v>5479</v>
      </c>
      <c r="D94" s="348"/>
      <c r="E94" s="180"/>
      <c r="F94" s="123" t="s">
        <v>5443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1988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19">
        <v>3.3</v>
      </c>
      <c r="C97" s="61" t="s">
        <v>3654</v>
      </c>
      <c r="D97" s="61"/>
      <c r="E97" s="61"/>
      <c r="F97" s="62"/>
      <c r="G97" s="38"/>
      <c r="H97" s="415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2"/>
      <c r="AE97" s="23"/>
      <c r="AF97" s="23"/>
      <c r="AG97" s="23"/>
      <c r="AH97" s="23"/>
    </row>
    <row r="98" spans="2:34" ht="34.9" customHeight="1">
      <c r="B98" s="349"/>
      <c r="C98" s="350" t="s">
        <v>5479</v>
      </c>
      <c r="D98" s="348"/>
      <c r="E98" s="180"/>
      <c r="F98" s="123" t="s">
        <v>5443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12"/>
      <c r="D99" s="12"/>
      <c r="E99" s="12"/>
      <c r="F99" s="7" t="s">
        <v>1984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58"/>
      <c r="AF101" s="158"/>
      <c r="AG101" s="158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8"/>
      <c r="AF102" s="158"/>
      <c r="AG102" s="158"/>
      <c r="AH102" s="11"/>
    </row>
    <row r="103" spans="2:34" ht="16.5" customHeight="1"/>
    <row r="104" spans="2:34" ht="16.5" customHeight="1"/>
    <row r="105" spans="2:34" ht="16.5" customHeight="1"/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90"/>
  <sheetViews>
    <sheetView tabSelected="1" view="pageBreakPreview" zoomScale="65" zoomScaleNormal="100" zoomScaleSheetLayoutView="65" workbookViewId="0">
      <pane xSplit="12" ySplit="3" topLeftCell="M15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66" sqref="AE16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34" ht="34.9" customHeight="1">
      <c r="B1" s="1" t="s">
        <v>3675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5801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4</v>
      </c>
      <c r="C3" s="26" t="s">
        <v>3730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4.0999999999999996</v>
      </c>
      <c r="C4" s="61" t="s">
        <v>4805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4803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 t="s">
        <v>5390</v>
      </c>
      <c r="E6" s="180" t="s">
        <v>4971</v>
      </c>
      <c r="F6" s="123" t="s">
        <v>5035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4811</v>
      </c>
      <c r="AE6" s="154"/>
      <c r="AF6" s="154"/>
      <c r="AG6" s="154"/>
      <c r="AH6" s="11"/>
    </row>
    <row r="7" spans="2:34" ht="49.9" customHeight="1">
      <c r="B7" s="5"/>
      <c r="C7" s="85"/>
      <c r="D7" s="85"/>
      <c r="E7" s="443" t="s">
        <v>5456</v>
      </c>
      <c r="F7" s="31" t="s">
        <v>3851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3907</v>
      </c>
      <c r="AH7" s="33"/>
    </row>
    <row r="8" spans="2:34" ht="49.9" customHeight="1">
      <c r="B8" s="4"/>
      <c r="C8" s="12"/>
      <c r="D8" s="12"/>
      <c r="E8" s="445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3914</v>
      </c>
      <c r="AH8" s="39" t="s">
        <v>3928</v>
      </c>
    </row>
    <row r="9" spans="2:34" ht="49.9" customHeight="1">
      <c r="B9" s="4"/>
      <c r="C9" s="12"/>
      <c r="D9" s="12"/>
      <c r="E9" s="444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4044</v>
      </c>
      <c r="AF9" s="180"/>
      <c r="AG9" s="180" t="s">
        <v>3915</v>
      </c>
      <c r="AH9" s="39"/>
    </row>
    <row r="10" spans="2:34" ht="49.9" customHeight="1">
      <c r="B10" s="4"/>
      <c r="C10" s="32"/>
      <c r="D10" s="32"/>
      <c r="E10" s="35" t="s">
        <v>5455</v>
      </c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4045</v>
      </c>
      <c r="AF10" s="180"/>
      <c r="AG10" s="180" t="s">
        <v>3916</v>
      </c>
      <c r="AH10" s="39"/>
    </row>
    <row r="11" spans="2:34" ht="49.9" customHeight="1">
      <c r="B11" s="4"/>
      <c r="C11" s="12"/>
      <c r="D11" s="12"/>
      <c r="E11" s="443" t="s">
        <v>5454</v>
      </c>
      <c r="F11" s="31" t="s">
        <v>3911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3848</v>
      </c>
      <c r="AE11" s="179" t="s">
        <v>5346</v>
      </c>
      <c r="AF11" s="180"/>
      <c r="AG11" s="180" t="s">
        <v>3838</v>
      </c>
      <c r="AH11" s="33" t="s">
        <v>5458</v>
      </c>
    </row>
    <row r="12" spans="2:34" ht="49.9" customHeight="1">
      <c r="B12" s="4"/>
      <c r="C12" s="12"/>
      <c r="D12" s="12"/>
      <c r="E12" s="445"/>
      <c r="F12" s="31" t="s">
        <v>3912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3849</v>
      </c>
      <c r="AE12" s="179" t="s">
        <v>5810</v>
      </c>
      <c r="AF12" s="180"/>
      <c r="AG12" s="180" t="s">
        <v>3838</v>
      </c>
      <c r="AH12" s="33" t="s">
        <v>5458</v>
      </c>
    </row>
    <row r="13" spans="2:34" ht="49.9" customHeight="1">
      <c r="B13" s="4"/>
      <c r="C13" s="12"/>
      <c r="D13" s="12"/>
      <c r="E13" s="444"/>
      <c r="F13" s="31" t="s">
        <v>3913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3850</v>
      </c>
      <c r="AE13" s="179" t="s">
        <v>5811</v>
      </c>
      <c r="AF13" s="180"/>
      <c r="AG13" s="180" t="s">
        <v>3838</v>
      </c>
      <c r="AH13" s="33" t="s">
        <v>5458</v>
      </c>
    </row>
    <row r="14" spans="2:34" ht="34.9" customHeight="1">
      <c r="B14" s="4"/>
      <c r="C14" s="7"/>
      <c r="D14" s="8"/>
      <c r="E14" s="8"/>
      <c r="F14" s="173" t="s">
        <v>3936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3" customHeight="1">
      <c r="B15" s="185"/>
      <c r="C15" s="186"/>
      <c r="D15" s="186"/>
      <c r="E15" s="186"/>
      <c r="F15" s="191" t="s">
        <v>4810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5479</v>
      </c>
      <c r="D16" s="348" t="s">
        <v>5390</v>
      </c>
      <c r="E16" s="180" t="s">
        <v>4971</v>
      </c>
      <c r="F16" s="123" t="s">
        <v>5034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4812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43" t="s">
        <v>5456</v>
      </c>
      <c r="F17" s="31" t="s">
        <v>3851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3724</v>
      </c>
      <c r="AE17" s="179" t="s">
        <v>3901</v>
      </c>
      <c r="AF17" s="182"/>
      <c r="AG17" s="182" t="s">
        <v>3905</v>
      </c>
      <c r="AH17" s="33"/>
    </row>
    <row r="18" spans="2:34" ht="49.9" customHeight="1">
      <c r="B18" s="4"/>
      <c r="C18" s="12"/>
      <c r="D18" s="12"/>
      <c r="E18" s="445"/>
      <c r="F18" s="31" t="s">
        <v>3852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3725</v>
      </c>
      <c r="AE18" s="181" t="s">
        <v>3935</v>
      </c>
      <c r="AF18" s="180"/>
      <c r="AG18" s="180" t="s">
        <v>3914</v>
      </c>
      <c r="AH18" s="39" t="s">
        <v>3928</v>
      </c>
    </row>
    <row r="19" spans="2:34" ht="49.9" customHeight="1">
      <c r="B19" s="4"/>
      <c r="C19" s="12"/>
      <c r="D19" s="12"/>
      <c r="E19" s="444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4044</v>
      </c>
      <c r="AF19" s="180"/>
      <c r="AG19" s="180" t="s">
        <v>3915</v>
      </c>
      <c r="AH19" s="39"/>
    </row>
    <row r="20" spans="2:34" ht="49.9" customHeight="1">
      <c r="B20" s="4"/>
      <c r="C20" s="32"/>
      <c r="D20" s="32"/>
      <c r="E20" s="35" t="s">
        <v>5455</v>
      </c>
      <c r="F20" s="31" t="s">
        <v>3682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4045</v>
      </c>
      <c r="AF20" s="180"/>
      <c r="AG20" s="180" t="s">
        <v>3915</v>
      </c>
      <c r="AH20" s="39"/>
    </row>
    <row r="21" spans="2:34" ht="49.9" customHeight="1">
      <c r="B21" s="4"/>
      <c r="C21" s="12"/>
      <c r="D21" s="12"/>
      <c r="E21" s="443" t="s">
        <v>5454</v>
      </c>
      <c r="F21" s="31" t="s">
        <v>3911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3848</v>
      </c>
      <c r="AE21" s="179" t="s">
        <v>5346</v>
      </c>
      <c r="AF21" s="180"/>
      <c r="AG21" s="180" t="s">
        <v>3838</v>
      </c>
      <c r="AH21" s="33" t="s">
        <v>5458</v>
      </c>
    </row>
    <row r="22" spans="2:34" ht="49.9" customHeight="1">
      <c r="B22" s="4"/>
      <c r="C22" s="12"/>
      <c r="D22" s="12"/>
      <c r="E22" s="445"/>
      <c r="F22" s="31" t="s">
        <v>3912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3849</v>
      </c>
      <c r="AE22" s="179" t="s">
        <v>5810</v>
      </c>
      <c r="AF22" s="180"/>
      <c r="AG22" s="180" t="s">
        <v>3838</v>
      </c>
      <c r="AH22" s="33" t="s">
        <v>5458</v>
      </c>
    </row>
    <row r="23" spans="2:34" ht="49.9" customHeight="1">
      <c r="B23" s="4"/>
      <c r="C23" s="12"/>
      <c r="D23" s="12"/>
      <c r="E23" s="444"/>
      <c r="F23" s="31" t="s">
        <v>3913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3850</v>
      </c>
      <c r="AE23" s="179" t="s">
        <v>5811</v>
      </c>
      <c r="AF23" s="180"/>
      <c r="AG23" s="180" t="s">
        <v>3838</v>
      </c>
      <c r="AH23" s="33" t="s">
        <v>5458</v>
      </c>
    </row>
    <row r="24" spans="2:34" ht="34.9" customHeight="1">
      <c r="B24" s="4"/>
      <c r="C24" s="7"/>
      <c r="D24" s="8"/>
      <c r="E24" s="8"/>
      <c r="F24" s="173" t="s">
        <v>3936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4814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5479</v>
      </c>
      <c r="D26" s="348" t="s">
        <v>5444</v>
      </c>
      <c r="E26" s="180" t="s">
        <v>5445</v>
      </c>
      <c r="F26" s="123" t="s">
        <v>4991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3823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43" t="s">
        <v>5456</v>
      </c>
      <c r="F27" s="31" t="s">
        <v>3917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3822</v>
      </c>
      <c r="AE27" s="179" t="s">
        <v>3902</v>
      </c>
      <c r="AF27" s="182"/>
      <c r="AG27" s="182" t="s">
        <v>3905</v>
      </c>
      <c r="AH27" s="33"/>
    </row>
    <row r="28" spans="2:34" ht="49.9" customHeight="1">
      <c r="B28" s="4"/>
      <c r="C28" s="12"/>
      <c r="D28" s="12"/>
      <c r="E28" s="445"/>
      <c r="F28" s="31" t="s">
        <v>3852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3725</v>
      </c>
      <c r="AE28" s="181" t="s">
        <v>3935</v>
      </c>
      <c r="AF28" s="180"/>
      <c r="AG28" s="180" t="s">
        <v>3934</v>
      </c>
      <c r="AH28" s="39" t="s">
        <v>3928</v>
      </c>
    </row>
    <row r="29" spans="2:34" ht="98.45" customHeight="1">
      <c r="B29" s="4"/>
      <c r="C29" s="12"/>
      <c r="D29" s="12"/>
      <c r="E29" s="444"/>
      <c r="F29" s="31" t="s">
        <v>3920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4048</v>
      </c>
      <c r="AF29" s="180"/>
      <c r="AG29" s="180" t="s">
        <v>3908</v>
      </c>
      <c r="AH29" s="39"/>
    </row>
    <row r="30" spans="2:34" ht="49.9" customHeight="1">
      <c r="B30" s="4"/>
      <c r="C30" s="12"/>
      <c r="D30" s="12"/>
      <c r="E30" s="35" t="s">
        <v>5457</v>
      </c>
      <c r="F30" s="31" t="s">
        <v>3919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3902</v>
      </c>
      <c r="AF30" s="180"/>
      <c r="AG30" s="180" t="s">
        <v>3908</v>
      </c>
      <c r="AH30" s="39"/>
    </row>
    <row r="31" spans="2:34" ht="49.9" customHeight="1">
      <c r="B31" s="4"/>
      <c r="C31" s="32"/>
      <c r="D31" s="32"/>
      <c r="E31" s="35" t="s">
        <v>5455</v>
      </c>
      <c r="F31" s="31" t="s">
        <v>3682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3925</v>
      </c>
      <c r="AE31" s="181" t="s">
        <v>4049</v>
      </c>
      <c r="AF31" s="180"/>
      <c r="AG31" s="180" t="s">
        <v>3916</v>
      </c>
      <c r="AH31" s="39"/>
    </row>
    <row r="32" spans="2:34" ht="49.9" customHeight="1">
      <c r="B32" s="4"/>
      <c r="C32" s="12"/>
      <c r="D32" s="12"/>
      <c r="E32" s="443" t="s">
        <v>5454</v>
      </c>
      <c r="F32" s="31" t="s">
        <v>3911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3848</v>
      </c>
      <c r="AE32" s="179" t="s">
        <v>5346</v>
      </c>
      <c r="AF32" s="180"/>
      <c r="AG32" s="180" t="s">
        <v>3838</v>
      </c>
      <c r="AH32" s="33" t="s">
        <v>5458</v>
      </c>
    </row>
    <row r="33" spans="2:34" ht="49.9" customHeight="1">
      <c r="B33" s="4"/>
      <c r="C33" s="12"/>
      <c r="D33" s="12"/>
      <c r="E33" s="445"/>
      <c r="F33" s="31" t="s">
        <v>3912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3849</v>
      </c>
      <c r="AE33" s="179" t="s">
        <v>5810</v>
      </c>
      <c r="AF33" s="180"/>
      <c r="AG33" s="180" t="s">
        <v>3838</v>
      </c>
      <c r="AH33" s="33" t="s">
        <v>5458</v>
      </c>
    </row>
    <row r="34" spans="2:34" ht="49.9" customHeight="1">
      <c r="B34" s="4"/>
      <c r="C34" s="12"/>
      <c r="D34" s="12"/>
      <c r="E34" s="444"/>
      <c r="F34" s="31" t="s">
        <v>3913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3850</v>
      </c>
      <c r="AE34" s="179" t="s">
        <v>5811</v>
      </c>
      <c r="AF34" s="180"/>
      <c r="AG34" s="180" t="s">
        <v>3838</v>
      </c>
      <c r="AH34" s="33" t="s">
        <v>5458</v>
      </c>
    </row>
    <row r="35" spans="2:34" ht="34.9" customHeight="1">
      <c r="B35" s="4"/>
      <c r="C35" s="7"/>
      <c r="D35" s="8"/>
      <c r="E35" s="8"/>
      <c r="F35" s="173" t="s">
        <v>3936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4815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5479</v>
      </c>
      <c r="D37" s="348"/>
      <c r="E37" s="180" t="s">
        <v>5446</v>
      </c>
      <c r="F37" s="123" t="s">
        <v>5723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3904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3909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3891</v>
      </c>
      <c r="AE38" s="179" t="s">
        <v>3901</v>
      </c>
      <c r="AF38" s="180"/>
      <c r="AG38" s="180" t="s">
        <v>3905</v>
      </c>
      <c r="AH38" s="33"/>
    </row>
    <row r="39" spans="2:34" ht="49.9" customHeight="1">
      <c r="B39" s="4"/>
      <c r="C39" s="12"/>
      <c r="D39" s="12"/>
      <c r="E39" s="12"/>
      <c r="F39" s="31" t="s">
        <v>3910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3892</v>
      </c>
      <c r="AE39" s="179" t="s">
        <v>4046</v>
      </c>
      <c r="AF39" s="180"/>
      <c r="AG39" s="180" t="s">
        <v>3906</v>
      </c>
      <c r="AH39" s="33" t="s">
        <v>4102</v>
      </c>
    </row>
    <row r="40" spans="2:34" ht="49.9" customHeight="1">
      <c r="B40" s="4"/>
      <c r="C40" s="12"/>
      <c r="D40" s="12"/>
      <c r="E40" s="12"/>
      <c r="F40" s="31" t="s">
        <v>3922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3893</v>
      </c>
      <c r="AE40" s="179" t="s">
        <v>4047</v>
      </c>
      <c r="AF40" s="180"/>
      <c r="AG40" s="180" t="s">
        <v>3907</v>
      </c>
      <c r="AH40" s="33" t="s">
        <v>4094</v>
      </c>
    </row>
    <row r="41" spans="2:34" ht="49.9" customHeight="1">
      <c r="B41" s="4"/>
      <c r="C41" s="32"/>
      <c r="D41" s="32"/>
      <c r="E41" s="32"/>
      <c r="F41" s="31" t="s">
        <v>3923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3918</v>
      </c>
      <c r="AE41" s="181" t="s">
        <v>3945</v>
      </c>
      <c r="AF41" s="180"/>
      <c r="AG41" s="180" t="s">
        <v>3915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4816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5479</v>
      </c>
      <c r="D44" s="348" t="s">
        <v>5368</v>
      </c>
      <c r="E44" s="180" t="s">
        <v>5447</v>
      </c>
      <c r="F44" s="123" t="s">
        <v>4817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3815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43" t="s">
        <v>5456</v>
      </c>
      <c r="F45" s="31" t="s">
        <v>3921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79" t="s">
        <v>3902</v>
      </c>
      <c r="AF45" s="182"/>
      <c r="AG45" s="182" t="s">
        <v>3908</v>
      </c>
      <c r="AH45" s="33"/>
    </row>
    <row r="46" spans="2:34" ht="49.9" customHeight="1">
      <c r="B46" s="4"/>
      <c r="C46" s="32"/>
      <c r="D46" s="32"/>
      <c r="E46" s="445"/>
      <c r="F46" s="31" t="s">
        <v>3852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3725</v>
      </c>
      <c r="AE46" s="181" t="s">
        <v>3935</v>
      </c>
      <c r="AF46" s="180"/>
      <c r="AG46" s="180" t="s">
        <v>3933</v>
      </c>
      <c r="AH46" s="39" t="s">
        <v>3928</v>
      </c>
    </row>
    <row r="47" spans="2:34" ht="49.9" customHeight="1">
      <c r="B47" s="4"/>
      <c r="C47" s="32"/>
      <c r="D47" s="32"/>
      <c r="E47" s="444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4044</v>
      </c>
      <c r="AF47" s="180"/>
      <c r="AG47" s="180" t="s">
        <v>3916</v>
      </c>
      <c r="AH47" s="39"/>
    </row>
    <row r="48" spans="2:34" ht="49.9" customHeight="1">
      <c r="B48" s="4"/>
      <c r="C48" s="12"/>
      <c r="D48" s="12"/>
      <c r="E48" s="443" t="s">
        <v>5454</v>
      </c>
      <c r="F48" s="31" t="s">
        <v>3911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3848</v>
      </c>
      <c r="AE48" s="179" t="s">
        <v>5346</v>
      </c>
      <c r="AF48" s="180"/>
      <c r="AG48" s="180" t="s">
        <v>3838</v>
      </c>
      <c r="AH48" s="33" t="s">
        <v>5458</v>
      </c>
    </row>
    <row r="49" spans="2:34" ht="49.9" customHeight="1">
      <c r="B49" s="4"/>
      <c r="C49" s="12"/>
      <c r="D49" s="12"/>
      <c r="E49" s="445"/>
      <c r="F49" s="31" t="s">
        <v>3912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3849</v>
      </c>
      <c r="AE49" s="179" t="s">
        <v>5810</v>
      </c>
      <c r="AF49" s="180"/>
      <c r="AG49" s="180" t="s">
        <v>3838</v>
      </c>
      <c r="AH49" s="33" t="s">
        <v>5458</v>
      </c>
    </row>
    <row r="50" spans="2:34" ht="49.9" customHeight="1">
      <c r="B50" s="4"/>
      <c r="C50" s="12"/>
      <c r="D50" s="12"/>
      <c r="E50" s="444"/>
      <c r="F50" s="31" t="s">
        <v>3913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3850</v>
      </c>
      <c r="AE50" s="179" t="s">
        <v>5811</v>
      </c>
      <c r="AF50" s="180"/>
      <c r="AG50" s="180" t="s">
        <v>3838</v>
      </c>
      <c r="AH50" s="33" t="s">
        <v>5458</v>
      </c>
    </row>
    <row r="51" spans="2:34" ht="34.9" customHeight="1">
      <c r="B51" s="4"/>
      <c r="C51" s="7"/>
      <c r="D51" s="8"/>
      <c r="E51" s="8"/>
      <c r="F51" s="173" t="s">
        <v>3936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5479</v>
      </c>
      <c r="D52" s="348" t="s">
        <v>5436</v>
      </c>
      <c r="E52" s="180" t="s">
        <v>5448</v>
      </c>
      <c r="F52" s="123" t="s">
        <v>5032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43" t="s">
        <v>5456</v>
      </c>
      <c r="F53" s="31" t="s">
        <v>3851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3724</v>
      </c>
      <c r="AE53" s="179" t="s">
        <v>3901</v>
      </c>
      <c r="AF53" s="182"/>
      <c r="AG53" s="182" t="s">
        <v>3906</v>
      </c>
      <c r="AH53" s="33"/>
    </row>
    <row r="54" spans="2:34" ht="49.9" customHeight="1">
      <c r="B54" s="4"/>
      <c r="C54" s="32"/>
      <c r="D54" s="32"/>
      <c r="E54" s="445"/>
      <c r="F54" s="31" t="s">
        <v>3852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3725</v>
      </c>
      <c r="AE54" s="181" t="s">
        <v>3935</v>
      </c>
      <c r="AF54" s="180"/>
      <c r="AG54" s="180" t="s">
        <v>3933</v>
      </c>
      <c r="AH54" s="39" t="s">
        <v>3928</v>
      </c>
    </row>
    <row r="55" spans="2:34" ht="49.9" customHeight="1">
      <c r="B55" s="4"/>
      <c r="C55" s="32"/>
      <c r="D55" s="32"/>
      <c r="E55" s="444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4044</v>
      </c>
      <c r="AF55" s="180"/>
      <c r="AG55" s="180" t="s">
        <v>3916</v>
      </c>
      <c r="AH55" s="39"/>
    </row>
    <row r="56" spans="2:34" ht="49.9" customHeight="1">
      <c r="B56" s="4"/>
      <c r="C56" s="12"/>
      <c r="D56" s="12"/>
      <c r="E56" s="443" t="s">
        <v>5454</v>
      </c>
      <c r="F56" s="31" t="s">
        <v>3911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3848</v>
      </c>
      <c r="AE56" s="179" t="s">
        <v>5346</v>
      </c>
      <c r="AF56" s="180"/>
      <c r="AG56" s="180" t="s">
        <v>3838</v>
      </c>
      <c r="AH56" s="33" t="s">
        <v>5458</v>
      </c>
    </row>
    <row r="57" spans="2:34" ht="49.9" customHeight="1">
      <c r="B57" s="4"/>
      <c r="C57" s="12"/>
      <c r="D57" s="12"/>
      <c r="E57" s="445"/>
      <c r="F57" s="31" t="s">
        <v>3912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3849</v>
      </c>
      <c r="AE57" s="179" t="s">
        <v>5810</v>
      </c>
      <c r="AF57" s="180"/>
      <c r="AG57" s="180" t="s">
        <v>3838</v>
      </c>
      <c r="AH57" s="33" t="s">
        <v>5458</v>
      </c>
    </row>
    <row r="58" spans="2:34" ht="49.9" customHeight="1">
      <c r="B58" s="4"/>
      <c r="C58" s="12"/>
      <c r="D58" s="12"/>
      <c r="E58" s="444"/>
      <c r="F58" s="31" t="s">
        <v>3913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3850</v>
      </c>
      <c r="AE58" s="179" t="s">
        <v>5811</v>
      </c>
      <c r="AF58" s="180"/>
      <c r="AG58" s="180" t="s">
        <v>3838</v>
      </c>
      <c r="AH58" s="33" t="s">
        <v>5458</v>
      </c>
    </row>
    <row r="59" spans="2:34" ht="34.9" customHeight="1">
      <c r="B59" s="4"/>
      <c r="C59" s="7"/>
      <c r="D59" s="8"/>
      <c r="E59" s="8"/>
      <c r="F59" s="173" t="s">
        <v>3936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5479</v>
      </c>
      <c r="D60" s="348" t="s">
        <v>5436</v>
      </c>
      <c r="E60" s="180" t="s">
        <v>5358</v>
      </c>
      <c r="F60" s="123" t="s">
        <v>5033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3815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43" t="s">
        <v>5456</v>
      </c>
      <c r="F61" s="31" t="s">
        <v>3851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79" t="s">
        <v>3901</v>
      </c>
      <c r="AF61" s="182"/>
      <c r="AG61" s="182" t="s">
        <v>3906</v>
      </c>
      <c r="AH61" s="33"/>
    </row>
    <row r="62" spans="2:34" ht="49.9" customHeight="1">
      <c r="B62" s="4"/>
      <c r="C62" s="32"/>
      <c r="D62" s="32"/>
      <c r="E62" s="445"/>
      <c r="F62" s="31" t="s">
        <v>3852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3725</v>
      </c>
      <c r="AE62" s="181" t="s">
        <v>3935</v>
      </c>
      <c r="AF62" s="180"/>
      <c r="AG62" s="180" t="s">
        <v>3933</v>
      </c>
      <c r="AH62" s="39" t="s">
        <v>3928</v>
      </c>
    </row>
    <row r="63" spans="2:34" ht="49.9" customHeight="1">
      <c r="B63" s="4"/>
      <c r="C63" s="32"/>
      <c r="D63" s="32"/>
      <c r="E63" s="444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4044</v>
      </c>
      <c r="AF63" s="180"/>
      <c r="AG63" s="180" t="s">
        <v>3916</v>
      </c>
      <c r="AH63" s="39"/>
    </row>
    <row r="64" spans="2:34" ht="49.9" customHeight="1">
      <c r="B64" s="4"/>
      <c r="C64" s="12"/>
      <c r="D64" s="12"/>
      <c r="E64" s="443" t="s">
        <v>5454</v>
      </c>
      <c r="F64" s="31" t="s">
        <v>3911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3848</v>
      </c>
      <c r="AE64" s="179" t="s">
        <v>5346</v>
      </c>
      <c r="AF64" s="180"/>
      <c r="AG64" s="180" t="s">
        <v>3838</v>
      </c>
      <c r="AH64" s="33" t="s">
        <v>5458</v>
      </c>
    </row>
    <row r="65" spans="2:34" ht="49.9" customHeight="1">
      <c r="B65" s="4"/>
      <c r="C65" s="12"/>
      <c r="D65" s="12"/>
      <c r="E65" s="445"/>
      <c r="F65" s="31" t="s">
        <v>3912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3849</v>
      </c>
      <c r="AE65" s="179" t="s">
        <v>5810</v>
      </c>
      <c r="AF65" s="180"/>
      <c r="AG65" s="180" t="s">
        <v>3838</v>
      </c>
      <c r="AH65" s="33" t="s">
        <v>5458</v>
      </c>
    </row>
    <row r="66" spans="2:34" ht="49.9" customHeight="1">
      <c r="B66" s="4"/>
      <c r="C66" s="12"/>
      <c r="D66" s="12"/>
      <c r="E66" s="444"/>
      <c r="F66" s="31" t="s">
        <v>3913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3850</v>
      </c>
      <c r="AE66" s="179" t="s">
        <v>5811</v>
      </c>
      <c r="AF66" s="180"/>
      <c r="AG66" s="180" t="s">
        <v>3838</v>
      </c>
      <c r="AH66" s="33" t="s">
        <v>5458</v>
      </c>
    </row>
    <row r="67" spans="2:34" ht="34.9" customHeight="1">
      <c r="B67" s="4"/>
      <c r="C67" s="7"/>
      <c r="D67" s="8"/>
      <c r="E67" s="8"/>
      <c r="F67" s="173" t="s">
        <v>3936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4992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5479</v>
      </c>
      <c r="D69" s="348" t="s">
        <v>5425</v>
      </c>
      <c r="E69" s="180" t="s">
        <v>5449</v>
      </c>
      <c r="F69" s="123" t="s">
        <v>4993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4994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43" t="s">
        <v>5456</v>
      </c>
      <c r="F70" s="31" t="s">
        <v>3921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79" t="s">
        <v>3902</v>
      </c>
      <c r="AF70" s="182"/>
      <c r="AG70" s="182" t="s">
        <v>3908</v>
      </c>
      <c r="AH70" s="33"/>
    </row>
    <row r="71" spans="2:34" ht="49.9" customHeight="1">
      <c r="B71" s="4"/>
      <c r="C71" s="32"/>
      <c r="D71" s="32"/>
      <c r="E71" s="445"/>
      <c r="F71" s="31" t="s">
        <v>3852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3725</v>
      </c>
      <c r="AE71" s="181" t="s">
        <v>3935</v>
      </c>
      <c r="AF71" s="180"/>
      <c r="AG71" s="180" t="s">
        <v>3914</v>
      </c>
      <c r="AH71" s="39" t="s">
        <v>3928</v>
      </c>
    </row>
    <row r="72" spans="2:34" ht="49.9" customHeight="1">
      <c r="B72" s="4"/>
      <c r="C72" s="32"/>
      <c r="D72" s="32"/>
      <c r="E72" s="444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4044</v>
      </c>
      <c r="AF72" s="180"/>
      <c r="AG72" s="180" t="s">
        <v>3916</v>
      </c>
      <c r="AH72" s="39"/>
    </row>
    <row r="73" spans="2:34" ht="34.9" customHeight="1">
      <c r="B73" s="4"/>
      <c r="C73" s="7"/>
      <c r="D73" s="8"/>
      <c r="E73" s="8"/>
      <c r="F73" s="173" t="s">
        <v>3936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4.9" customHeight="1">
      <c r="B74" s="19">
        <v>4.2</v>
      </c>
      <c r="C74" s="61" t="s">
        <v>3687</v>
      </c>
      <c r="D74" s="61"/>
      <c r="E74" s="61"/>
      <c r="F74" s="62"/>
      <c r="G74" s="38"/>
      <c r="H74" s="415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2"/>
      <c r="AE74" s="23"/>
      <c r="AF74" s="23"/>
      <c r="AG74" s="23"/>
      <c r="AH74" s="23"/>
    </row>
    <row r="75" spans="2:34" ht="34.9" customHeight="1">
      <c r="B75" s="349"/>
      <c r="C75" s="350" t="s">
        <v>5479</v>
      </c>
      <c r="D75" s="348"/>
      <c r="E75" s="180"/>
      <c r="F75" s="123" t="s">
        <v>5459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/>
      <c r="AE75" s="154"/>
      <c r="AF75" s="154"/>
      <c r="AG75" s="154"/>
      <c r="AH75" s="11"/>
    </row>
    <row r="76" spans="2:34" ht="34.9" customHeight="1">
      <c r="B76" s="4"/>
      <c r="C76" s="7"/>
      <c r="D76" s="7"/>
      <c r="E76" s="7"/>
      <c r="F76" s="7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7"/>
      <c r="AE76" s="157"/>
      <c r="AF76" s="157"/>
      <c r="AG76" s="157"/>
      <c r="AH76" s="11"/>
    </row>
    <row r="77" spans="2:34" ht="34.9" customHeight="1">
      <c r="B77" s="4"/>
      <c r="C77" s="7"/>
      <c r="D77" s="7"/>
      <c r="E77" s="7"/>
      <c r="F77" s="7"/>
      <c r="G77" s="9"/>
      <c r="H77" s="14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7"/>
      <c r="AE77" s="157"/>
      <c r="AF77" s="157"/>
      <c r="AG77" s="157"/>
      <c r="AH77" s="11"/>
    </row>
    <row r="78" spans="2:34" ht="34.9" customHeight="1">
      <c r="B78" s="4"/>
      <c r="C78" s="7"/>
      <c r="D78" s="7"/>
      <c r="E78" s="7"/>
      <c r="F78" s="7"/>
      <c r="G78" s="9"/>
      <c r="H78" s="14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7"/>
      <c r="AE78" s="157"/>
      <c r="AF78" s="157"/>
      <c r="AG78" s="157"/>
      <c r="AH78" s="11"/>
    </row>
    <row r="79" spans="2:34" ht="34.9" customHeight="1">
      <c r="B79" s="4"/>
      <c r="C79" s="12"/>
      <c r="D79" s="155"/>
      <c r="E79" s="155"/>
      <c r="F79" s="8"/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/>
      <c r="AE79" s="157"/>
      <c r="AF79" s="157"/>
      <c r="AG79" s="157"/>
      <c r="AH79" s="11"/>
    </row>
    <row r="80" spans="2:34" ht="34.9" customHeight="1">
      <c r="B80" s="19">
        <v>4.3</v>
      </c>
      <c r="C80" s="61" t="s">
        <v>3654</v>
      </c>
      <c r="D80" s="61"/>
      <c r="E80" s="61"/>
      <c r="F80" s="62"/>
      <c r="G80" s="38"/>
      <c r="H80" s="415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5479</v>
      </c>
      <c r="D81" s="348"/>
      <c r="E81" s="180"/>
      <c r="F81" s="123" t="s">
        <v>5459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12"/>
      <c r="D82" s="12"/>
      <c r="E82" s="12"/>
      <c r="F82" s="7" t="s">
        <v>1984</v>
      </c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 t="s">
        <v>1985</v>
      </c>
      <c r="AE82" s="157"/>
      <c r="AF82" s="157"/>
      <c r="AG82" s="157"/>
      <c r="AH82" s="11"/>
    </row>
    <row r="83" spans="2:34" ht="34.9" customHeight="1">
      <c r="B83" s="4"/>
      <c r="C83" s="12"/>
      <c r="D83" s="155"/>
      <c r="E83" s="155"/>
      <c r="F83" s="8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8"/>
      <c r="E84" s="8"/>
      <c r="F84" s="13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4"/>
      <c r="AE84" s="158"/>
      <c r="AF84" s="158"/>
      <c r="AG84" s="158"/>
      <c r="AH84" s="11"/>
    </row>
    <row r="85" spans="2:34" ht="34.9" customHeight="1">
      <c r="B85" s="19">
        <v>4.4000000000000004</v>
      </c>
      <c r="C85" s="61" t="s">
        <v>5030</v>
      </c>
      <c r="D85" s="61"/>
      <c r="E85" s="61"/>
      <c r="F85" s="20"/>
      <c r="G85" s="38"/>
      <c r="H85" s="415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2"/>
      <c r="AE85" s="23"/>
      <c r="AF85" s="23"/>
      <c r="AG85" s="23"/>
      <c r="AH85" s="23"/>
    </row>
    <row r="86" spans="2:34" ht="33" customHeight="1">
      <c r="B86" s="185"/>
      <c r="C86" s="186"/>
      <c r="D86" s="186"/>
      <c r="E86" s="186"/>
      <c r="F86" s="191" t="s">
        <v>4819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3731</v>
      </c>
      <c r="D87" s="348" t="s">
        <v>5450</v>
      </c>
      <c r="E87" s="180" t="s">
        <v>5451</v>
      </c>
      <c r="F87" s="123" t="s">
        <v>5031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7" t="s">
        <v>3818</v>
      </c>
      <c r="AE87" s="159"/>
      <c r="AF87" s="159"/>
      <c r="AG87" s="159"/>
      <c r="AH87" s="11"/>
    </row>
    <row r="88" spans="2:34" ht="49.9" customHeight="1">
      <c r="B88" s="5"/>
      <c r="C88" s="85"/>
      <c r="D88" s="85"/>
      <c r="E88" s="443" t="s">
        <v>5456</v>
      </c>
      <c r="F88" s="31" t="s">
        <v>3921</v>
      </c>
      <c r="G88" s="125" t="s">
        <v>1214</v>
      </c>
      <c r="H88" s="126"/>
      <c r="I88" s="126" t="str">
        <f>VLOOKUP($G88,'WM-AR'!$A$7:$AK$1630,34,FALSE)</f>
        <v>M3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Structural Concrete</v>
      </c>
      <c r="M88" s="126">
        <f>VLOOKUP($G88,'WM-AR'!$A$7:$AK$1630,10,FALSE)</f>
        <v>0</v>
      </c>
      <c r="N88" s="126" t="str">
        <f>VLOOKUP($G88,'WM-AR'!$A$7:$AK$1630,12,FALSE)</f>
        <v>Cement Type-1</v>
      </c>
      <c r="O88" s="126" t="str">
        <f>VLOOKUP($G88,'WM-AR'!$A$7:$AK$1630,14,FALSE)</f>
        <v>20MPa &lt; F'c (Cylinder Strength) ≤ 25MPa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3734</v>
      </c>
      <c r="AE88" s="179" t="s">
        <v>3901</v>
      </c>
      <c r="AF88" s="182"/>
      <c r="AG88" s="182" t="s">
        <v>3905</v>
      </c>
      <c r="AH88" s="33"/>
    </row>
    <row r="89" spans="2:34" ht="49.9" customHeight="1">
      <c r="B89" s="4"/>
      <c r="C89" s="12"/>
      <c r="D89" s="12"/>
      <c r="E89" s="445"/>
      <c r="F89" s="31" t="s">
        <v>3852</v>
      </c>
      <c r="G89" s="125" t="s">
        <v>1228</v>
      </c>
      <c r="H89" s="126"/>
      <c r="I89" s="126" t="str">
        <f>VLOOKUP($G89,'WM-AR'!$A$7:$AK$1630,34,FALSE)</f>
        <v>TON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Rebar Work</v>
      </c>
      <c r="M89" s="126" t="str">
        <f>VLOOKUP($G89,'WM-AR'!$A$7:$AK$1630,10,FALSE)</f>
        <v>Deformed Bar (Non-Coat.)</v>
      </c>
      <c r="N89" s="126">
        <f>VLOOKUP($G89,'WM-AR'!$A$7:$AK$1630,12,FALSE)</f>
        <v>0</v>
      </c>
      <c r="O89" s="126" t="str">
        <f>VLOOKUP($G89,'WM-AR'!$A$7:$AK$1630,14,FALSE)</f>
        <v>400MPa&lt;Fy≤470MPa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3725</v>
      </c>
      <c r="AE89" s="181" t="s">
        <v>3935</v>
      </c>
      <c r="AF89" s="180"/>
      <c r="AG89" s="180" t="s">
        <v>3933</v>
      </c>
      <c r="AH89" s="39" t="s">
        <v>3928</v>
      </c>
    </row>
    <row r="90" spans="2:34" ht="49.9" customHeight="1">
      <c r="B90" s="4"/>
      <c r="C90" s="12"/>
      <c r="D90" s="12"/>
      <c r="E90" s="444"/>
      <c r="F90" s="31" t="s">
        <v>3632</v>
      </c>
      <c r="G90" s="125" t="s">
        <v>1221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Form Work (3 times in use)</v>
      </c>
      <c r="M90" s="126" t="str">
        <f>VLOOKUP($G90,'WM-AR'!$A$7:$AK$1630,10,FALSE)</f>
        <v>Flat Form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 t="str">
        <f>VLOOKUP($G90,'WM-AR'!$A$7:$AK$1630,20,FALSE)</f>
        <v>Dressed Lumber, Plywood or Steel Form(Wood Planks are not Allowed) incl. Chamfer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42</v>
      </c>
      <c r="AE90" s="181" t="s">
        <v>3931</v>
      </c>
      <c r="AF90" s="180"/>
      <c r="AG90" s="180" t="s">
        <v>3916</v>
      </c>
      <c r="AH90" s="39"/>
    </row>
    <row r="91" spans="2:34" ht="49.9" customHeight="1">
      <c r="B91" s="4"/>
      <c r="C91" s="32"/>
      <c r="D91" s="32"/>
      <c r="E91" s="35" t="s">
        <v>5460</v>
      </c>
      <c r="F91" s="31" t="s">
        <v>3682</v>
      </c>
      <c r="G91" s="125" t="s">
        <v>2202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Concrete Protective Coating (U/G)</v>
      </c>
      <c r="L91" s="126" t="str">
        <f>VLOOKUP($G91,'WM-AR'!$A$7:$AK$1630,8,FALSE)</f>
        <v>Bitumen/Bituminous/Asphalt Coating</v>
      </c>
      <c r="M91" s="126">
        <f>VLOOKUP($G91,'WM-AR'!$A$7:$AK$1630,10,FALSE)</f>
        <v>0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3925</v>
      </c>
      <c r="AE91" s="181" t="s">
        <v>3932</v>
      </c>
      <c r="AF91" s="180"/>
      <c r="AG91" s="180" t="s">
        <v>3916</v>
      </c>
      <c r="AH91" s="39"/>
    </row>
    <row r="92" spans="2:34" ht="49.9" customHeight="1">
      <c r="B92" s="4"/>
      <c r="C92" s="12"/>
      <c r="D92" s="12"/>
      <c r="E92" s="443" t="s">
        <v>5454</v>
      </c>
      <c r="F92" s="31" t="s">
        <v>3911</v>
      </c>
      <c r="G92" s="125" t="s">
        <v>1078</v>
      </c>
      <c r="H92" s="126"/>
      <c r="I92" s="126" t="str">
        <f>VLOOKUP($G92,'WM-AR'!$A$7:$AK$1630,34,FALSE)</f>
        <v>M3</v>
      </c>
      <c r="J92" s="126" t="str">
        <f>VLOOKUP($G92,'WM-AR'!$A$7:$AK$1630,4,FALSE)</f>
        <v>Earth Work</v>
      </c>
      <c r="K92" s="126" t="str">
        <f>VLOOKUP($G92,'WM-AR'!$A$7:$AK$1630,6,FALSE)</f>
        <v>-</v>
      </c>
      <c r="L92" s="126" t="str">
        <f>VLOOKUP($G92,'WM-AR'!$A$7:$AK$1630,8,FALSE)</f>
        <v>Excavation</v>
      </c>
      <c r="M92" s="126" t="str">
        <f>VLOOKUP($G92,'WM-AR'!$A$7:$AK$1630,10,FALSE)</f>
        <v>Soil, Mech.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 t="str">
        <f>VLOOKUP($G92,'WM-AR'!$A$7:$AK$1630,22,FALSE)</f>
        <v>2.0M &lt; D ≤ 4.0M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3848</v>
      </c>
      <c r="AE92" s="179" t="s">
        <v>5346</v>
      </c>
      <c r="AF92" s="180"/>
      <c r="AG92" s="180" t="s">
        <v>3838</v>
      </c>
      <c r="AH92" s="33" t="s">
        <v>5348</v>
      </c>
    </row>
    <row r="93" spans="2:34" ht="49.9" customHeight="1">
      <c r="B93" s="4"/>
      <c r="C93" s="12"/>
      <c r="D93" s="12"/>
      <c r="E93" s="445"/>
      <c r="F93" s="31" t="s">
        <v>3912</v>
      </c>
      <c r="G93" s="125" t="s">
        <v>1086</v>
      </c>
      <c r="H93" s="126"/>
      <c r="I93" s="126" t="str">
        <f>VLOOKUP($G93,'WM-AR'!$A$7:$AK$1630,34,FALSE)</f>
        <v>M3</v>
      </c>
      <c r="J93" s="126" t="str">
        <f>VLOOKUP($G93,'WM-AR'!$A$7:$AK$1630,4,FALSE)</f>
        <v>Earth Work</v>
      </c>
      <c r="K93" s="126" t="str">
        <f>VLOOKUP($G93,'WM-AR'!$A$7:$AK$1630,6,FALSE)</f>
        <v>-</v>
      </c>
      <c r="L93" s="126" t="str">
        <f>VLOOKUP($G93,'WM-AR'!$A$7:$AK$1630,8,FALSE)</f>
        <v>Backfill</v>
      </c>
      <c r="M93" s="126" t="str">
        <f>VLOOKUP($G93,'WM-AR'!$A$7:$AK$1630,10,FALSE)</f>
        <v>Re-use, Soil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 t="str">
        <f>VLOOKUP($G93,'WM-AR'!$A$7:$AK$1630,30,FALSE)</f>
        <v>Compaction=(  )%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3849</v>
      </c>
      <c r="AE93" s="179" t="s">
        <v>5810</v>
      </c>
      <c r="AF93" s="180"/>
      <c r="AG93" s="180" t="s">
        <v>3838</v>
      </c>
      <c r="AH93" s="33" t="s">
        <v>5348</v>
      </c>
    </row>
    <row r="94" spans="2:34" ht="49.9" customHeight="1">
      <c r="B94" s="4"/>
      <c r="C94" s="12"/>
      <c r="D94" s="12"/>
      <c r="E94" s="444"/>
      <c r="F94" s="31" t="s">
        <v>3913</v>
      </c>
      <c r="G94" s="125" t="s">
        <v>1090</v>
      </c>
      <c r="H94" s="126"/>
      <c r="I94" s="126" t="str">
        <f>VLOOKUP($G94,'WM-AR'!$A$7:$AK$1630,34,FALSE)</f>
        <v>M3</v>
      </c>
      <c r="J94" s="126" t="str">
        <f>VLOOKUP($G94,'WM-AR'!$A$7:$AK$1630,4,FALSE)</f>
        <v>Earth Work</v>
      </c>
      <c r="K94" s="126" t="str">
        <f>VLOOKUP($G94,'WM-AR'!$A$7:$AK$1630,6,FALSE)</f>
        <v>-</v>
      </c>
      <c r="L94" s="126" t="str">
        <f>VLOOKUP($G94,'WM-AR'!$A$7:$AK$1630,8,FALSE)</f>
        <v>Disposal</v>
      </c>
      <c r="M94" s="126" t="str">
        <f>VLOOKUP($G94,'WM-AR'!$A$7:$AK$1630,10,FALSE)</f>
        <v>Soil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 t="str">
        <f>VLOOKUP($G94,'WM-AR'!$A$7:$AK$1630,28,FALSE)</f>
        <v>Disposal Distance=Appx. (  )km from Site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3850</v>
      </c>
      <c r="AE94" s="179" t="s">
        <v>5811</v>
      </c>
      <c r="AF94" s="180"/>
      <c r="AG94" s="180" t="s">
        <v>3838</v>
      </c>
      <c r="AH94" s="33" t="s">
        <v>5348</v>
      </c>
    </row>
    <row r="95" spans="2:34" ht="34.9" customHeight="1">
      <c r="B95" s="4"/>
      <c r="C95" s="7"/>
      <c r="D95" s="8"/>
      <c r="E95" s="8"/>
      <c r="F95" s="173" t="s">
        <v>3936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349"/>
      <c r="C96" s="350" t="s">
        <v>3731</v>
      </c>
      <c r="D96" s="348" t="s">
        <v>5452</v>
      </c>
      <c r="E96" s="180" t="s">
        <v>5359</v>
      </c>
      <c r="F96" s="123" t="s">
        <v>5790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3733</v>
      </c>
      <c r="AE96" s="154"/>
      <c r="AF96" s="154"/>
      <c r="AG96" s="154"/>
      <c r="AH96" s="11"/>
    </row>
    <row r="97" spans="2:34" ht="49.9" customHeight="1">
      <c r="B97" s="5"/>
      <c r="C97" s="85"/>
      <c r="D97" s="85"/>
      <c r="E97" s="443" t="s">
        <v>5456</v>
      </c>
      <c r="F97" s="31" t="s">
        <v>3921</v>
      </c>
      <c r="G97" s="125" t="s">
        <v>1216</v>
      </c>
      <c r="H97" s="126"/>
      <c r="I97" s="126" t="str">
        <f>VLOOKUP($G97,'WM-AR'!$A$7:$AK$1630,34,FALSE)</f>
        <v>M3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Structural Concrete</v>
      </c>
      <c r="M97" s="126">
        <f>VLOOKUP($G97,'WM-AR'!$A$7:$AK$1630,10,FALSE)</f>
        <v>0</v>
      </c>
      <c r="N97" s="126" t="str">
        <f>VLOOKUP($G97,'WM-AR'!$A$7:$AK$1630,12,FALSE)</f>
        <v>Cement Type-5</v>
      </c>
      <c r="O97" s="126" t="str">
        <f>VLOOKUP($G97,'WM-AR'!$A$7:$AK$1630,14,FALSE)</f>
        <v>20MPa &lt; F'c (Cylinder Strength) ≤ 25MPa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3734</v>
      </c>
      <c r="AE97" s="179" t="s">
        <v>3901</v>
      </c>
      <c r="AF97" s="182"/>
      <c r="AG97" s="182" t="s">
        <v>3905</v>
      </c>
      <c r="AH97" s="33"/>
    </row>
    <row r="98" spans="2:34" ht="49.9" customHeight="1">
      <c r="B98" s="4"/>
      <c r="C98" s="32"/>
      <c r="D98" s="32"/>
      <c r="E98" s="445"/>
      <c r="F98" s="31" t="s">
        <v>3852</v>
      </c>
      <c r="G98" s="125" t="s">
        <v>1228</v>
      </c>
      <c r="H98" s="126"/>
      <c r="I98" s="126" t="str">
        <f>VLOOKUP($G98,'WM-AR'!$A$7:$AK$1630,34,FALSE)</f>
        <v>TON</v>
      </c>
      <c r="J98" s="126" t="str">
        <f>VLOOKUP($G98,'WM-AR'!$A$7:$AK$1630,4,FALSE)</f>
        <v>Concrete Work</v>
      </c>
      <c r="K98" s="126" t="str">
        <f>VLOOKUP($G98,'WM-AR'!$A$7:$AK$1630,6,FALSE)</f>
        <v>Substructure Work</v>
      </c>
      <c r="L98" s="126" t="str">
        <f>VLOOKUP($G98,'WM-AR'!$A$7:$AK$1630,8,FALSE)</f>
        <v>Rebar Work</v>
      </c>
      <c r="M98" s="126" t="str">
        <f>VLOOKUP($G98,'WM-AR'!$A$7:$AK$1630,10,FALSE)</f>
        <v>Deformed Bar (Non-Coat.)</v>
      </c>
      <c r="N98" s="126">
        <f>VLOOKUP($G98,'WM-AR'!$A$7:$AK$1630,12,FALSE)</f>
        <v>0</v>
      </c>
      <c r="O98" s="126" t="str">
        <f>VLOOKUP($G98,'WM-AR'!$A$7:$AK$1630,14,FALSE)</f>
        <v>400MPa&lt;Fy≤470MPa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3725</v>
      </c>
      <c r="AE98" s="181" t="s">
        <v>3935</v>
      </c>
      <c r="AF98" s="180"/>
      <c r="AG98" s="180" t="s">
        <v>3933</v>
      </c>
      <c r="AH98" s="39" t="s">
        <v>3928</v>
      </c>
    </row>
    <row r="99" spans="2:34" ht="49.9" customHeight="1">
      <c r="B99" s="4"/>
      <c r="C99" s="32"/>
      <c r="D99" s="32"/>
      <c r="E99" s="444"/>
      <c r="F99" s="31" t="s">
        <v>3632</v>
      </c>
      <c r="G99" s="125" t="s">
        <v>1221</v>
      </c>
      <c r="H99" s="126"/>
      <c r="I99" s="126" t="str">
        <f>VLOOKUP($G99,'WM-AR'!$A$7:$AK$1630,34,FALSE)</f>
        <v>M2</v>
      </c>
      <c r="J99" s="126" t="str">
        <f>VLOOKUP($G99,'WM-AR'!$A$7:$AK$1630,4,FALSE)</f>
        <v>Concrete Work</v>
      </c>
      <c r="K99" s="126" t="str">
        <f>VLOOKUP($G99,'WM-AR'!$A$7:$AK$1630,6,FALSE)</f>
        <v>Substructure Work</v>
      </c>
      <c r="L99" s="126" t="str">
        <f>VLOOKUP($G99,'WM-AR'!$A$7:$AK$1630,8,FALSE)</f>
        <v>Form Work (3 times in use)</v>
      </c>
      <c r="M99" s="126" t="str">
        <f>VLOOKUP($G99,'WM-AR'!$A$7:$AK$1630,10,FALSE)</f>
        <v>Flat Form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 t="str">
        <f>VLOOKUP($G99,'WM-AR'!$A$7:$AK$1630,20,FALSE)</f>
        <v>Dressed Lumber, Plywood or Steel Form(Wood Planks are not Allowed) incl. Chamfer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40</v>
      </c>
      <c r="AE99" s="181" t="s">
        <v>3931</v>
      </c>
      <c r="AF99" s="180"/>
      <c r="AG99" s="180" t="s">
        <v>3916</v>
      </c>
      <c r="AH99" s="39"/>
    </row>
    <row r="100" spans="2:34" ht="49.9" customHeight="1">
      <c r="B100" s="4"/>
      <c r="C100" s="32"/>
      <c r="D100" s="32"/>
      <c r="E100" s="443" t="s">
        <v>5455</v>
      </c>
      <c r="F100" s="31" t="s">
        <v>3682</v>
      </c>
      <c r="G100" s="125" t="s">
        <v>2202</v>
      </c>
      <c r="H100" s="126"/>
      <c r="I100" s="126" t="str">
        <f>VLOOKUP($G100,'WM-AR'!$A$7:$AK$1630,34,FALSE)</f>
        <v>M2</v>
      </c>
      <c r="J100" s="126" t="str">
        <f>VLOOKUP($G100,'WM-AR'!$A$7:$AK$1630,4,FALSE)</f>
        <v>Concrete Work</v>
      </c>
      <c r="K100" s="126" t="str">
        <f>VLOOKUP($G100,'WM-AR'!$A$7:$AK$1630,6,FALSE)</f>
        <v>Concrete Protective Coating (U/G)</v>
      </c>
      <c r="L100" s="126" t="str">
        <f>VLOOKUP($G100,'WM-AR'!$A$7:$AK$1630,8,FALSE)</f>
        <v>Bitumen/Bituminous/Asphalt Coating</v>
      </c>
      <c r="M100" s="126">
        <f>VLOOKUP($G100,'WM-AR'!$A$7:$AK$1630,10,FALSE)</f>
        <v>0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3925</v>
      </c>
      <c r="AE100" s="181" t="s">
        <v>3937</v>
      </c>
      <c r="AF100" s="180"/>
      <c r="AG100" s="180" t="s">
        <v>3916</v>
      </c>
      <c r="AH100" s="39" t="s">
        <v>3939</v>
      </c>
    </row>
    <row r="101" spans="2:34" ht="49.9" customHeight="1">
      <c r="B101" s="4"/>
      <c r="C101" s="32"/>
      <c r="D101" s="32"/>
      <c r="E101" s="445"/>
      <c r="F101" s="31" t="s">
        <v>3683</v>
      </c>
      <c r="G101" s="125" t="s">
        <v>2206</v>
      </c>
      <c r="H101" s="126"/>
      <c r="I101" s="126" t="str">
        <f>VLOOKUP($G101,'WM-AR'!$A$7:$AK$1630,34,FALSE)</f>
        <v>M2</v>
      </c>
      <c r="J101" s="126" t="str">
        <f>VLOOKUP($G101,'WM-AR'!$A$7:$AK$1630,4,FALSE)</f>
        <v>Concrete Work</v>
      </c>
      <c r="K101" s="126" t="str">
        <f>VLOOKUP($G101,'WM-AR'!$A$7:$AK$1630,6,FALSE)</f>
        <v>Concrete Protective Coating (U/G)</v>
      </c>
      <c r="L101" s="126" t="str">
        <f>VLOOKUP($G101,'WM-AR'!$A$7:$AK$1630,8,FALSE)</f>
        <v>Sheet Membrane</v>
      </c>
      <c r="M101" s="126" t="str">
        <f>VLOOKUP($G101,'WM-AR'!$A$7:$AK$1630,10,FALSE)</f>
        <v>Adhesive Rubber Sheet or Bitumen Polyethylene Laminated Waterproofing Membrane</v>
      </c>
      <c r="N101" s="126">
        <f>VLOOKUP($G101,'WM-AR'!$A$7:$AK$1630,12,FALSE)</f>
        <v>0</v>
      </c>
      <c r="O101" s="126">
        <f>VLOOKUP($G101,'WM-AR'!$A$7:$AK$1630,14,FALSE)</f>
        <v>0</v>
      </c>
      <c r="P101" s="126">
        <f>VLOOKUP($G101,'WM-AR'!$A$7:$AK$1630,16,FALSE)</f>
        <v>0</v>
      </c>
      <c r="Q101" s="126">
        <f>VLOOKUP($G101,'WM-AR'!$A$7:$AK$1630,18,FALSE)</f>
        <v>0</v>
      </c>
      <c r="R101" s="126">
        <f>VLOOKUP($G101,'WM-AR'!$A$7:$AK$1630,20,FALSE)</f>
        <v>0</v>
      </c>
      <c r="S101" s="126">
        <f>VLOOKUP($G101,'WM-AR'!$A$7:$AK$1630,22,FALSE)</f>
        <v>0</v>
      </c>
      <c r="T101" s="126">
        <f>VLOOKUP($G101,'WM-AR'!$A$7:$AK$1630,24,FALSE)</f>
        <v>0</v>
      </c>
      <c r="U101" s="126">
        <f>VLOOKUP($G101,'WM-AR'!$A$7:$AK$1630,25,FALSE)</f>
        <v>0</v>
      </c>
      <c r="V101" s="126" t="str">
        <f>VLOOKUP($G101,'WM-AR'!$A$7:$AK$1630,26,FALSE)</f>
        <v>THK=(  )mm</v>
      </c>
      <c r="W101" s="126">
        <f>VLOOKUP($G101,'WM-AR'!$A$7:$AK$1630,27,FALSE)</f>
        <v>0</v>
      </c>
      <c r="X101" s="126">
        <f>VLOOKUP($G101,'WM-AR'!$A$7:$AK$1630,28,FALSE)</f>
        <v>0</v>
      </c>
      <c r="Y101" s="126">
        <f>VLOOKUP($G101,'WM-AR'!$A$7:$AK$1630,29,FALSE)</f>
        <v>0</v>
      </c>
      <c r="Z101" s="126">
        <f>VLOOKUP($G101,'WM-AR'!$A$7:$AK$1630,30,FALSE)</f>
        <v>0</v>
      </c>
      <c r="AA101" s="126">
        <f>VLOOKUP($G101,'WM-AR'!$A$7:$AK$1630,31,FALSE)</f>
        <v>0</v>
      </c>
      <c r="AB101" s="126">
        <f>VLOOKUP($G101,'WM-AR'!$A$7:$AK$1630,32,FALSE)</f>
        <v>0</v>
      </c>
      <c r="AC101" s="126">
        <f>VLOOKUP($G101,'WM-AR'!$A$7:$AK$1630,33,FALSE)</f>
        <v>0</v>
      </c>
      <c r="AD101" s="12" t="s">
        <v>4020</v>
      </c>
      <c r="AE101" s="181" t="s">
        <v>3938</v>
      </c>
      <c r="AF101" s="180"/>
      <c r="AG101" s="180" t="s">
        <v>3916</v>
      </c>
      <c r="AH101" s="39" t="s">
        <v>3939</v>
      </c>
    </row>
    <row r="102" spans="2:34" ht="49.9" customHeight="1">
      <c r="B102" s="4"/>
      <c r="C102" s="32"/>
      <c r="D102" s="32"/>
      <c r="E102" s="444"/>
      <c r="F102" s="31" t="s">
        <v>3685</v>
      </c>
      <c r="G102" s="125" t="s">
        <v>2209</v>
      </c>
      <c r="H102" s="126"/>
      <c r="I102" s="126" t="str">
        <f>VLOOKUP($G102,'WM-AR'!$A$7:$AK$1630,34,FALSE)</f>
        <v>M2</v>
      </c>
      <c r="J102" s="126" t="str">
        <f>VLOOKUP($G102,'WM-AR'!$A$7:$AK$1630,4,FALSE)</f>
        <v>Concrete Work</v>
      </c>
      <c r="K102" s="126" t="str">
        <f>VLOOKUP($G102,'WM-AR'!$A$7:$AK$1630,6,FALSE)</f>
        <v>Concrete Protective Coating (U/G)</v>
      </c>
      <c r="L102" s="126" t="str">
        <f>VLOOKUP($G102,'WM-AR'!$A$7:$AK$1630,8,FALSE)</f>
        <v>Memebrane Protection Board</v>
      </c>
      <c r="M102" s="126" t="str">
        <f>VLOOKUP($G102,'WM-AR'!$A$7:$AK$1630,10,FALSE)</f>
        <v>Bitumen Impregnated Fiberboard</v>
      </c>
      <c r="N102" s="126">
        <f>VLOOKUP($G102,'WM-AR'!$A$7:$AK$1630,12,FALSE)</f>
        <v>0</v>
      </c>
      <c r="O102" s="126">
        <f>VLOOKUP($G102,'WM-AR'!$A$7:$AK$1630,14,FALSE)</f>
        <v>0</v>
      </c>
      <c r="P102" s="126">
        <f>VLOOKUP($G102,'WM-AR'!$A$7:$AK$1630,16,FALSE)</f>
        <v>0</v>
      </c>
      <c r="Q102" s="126">
        <f>VLOOKUP($G102,'WM-AR'!$A$7:$AK$1630,18,FALSE)</f>
        <v>0</v>
      </c>
      <c r="R102" s="126">
        <f>VLOOKUP($G102,'WM-AR'!$A$7:$AK$1630,20,FALSE)</f>
        <v>0</v>
      </c>
      <c r="S102" s="126">
        <f>VLOOKUP($G102,'WM-AR'!$A$7:$AK$1630,22,FALSE)</f>
        <v>0</v>
      </c>
      <c r="T102" s="126">
        <f>VLOOKUP($G102,'WM-AR'!$A$7:$AK$1630,24,FALSE)</f>
        <v>0</v>
      </c>
      <c r="U102" s="126">
        <f>VLOOKUP($G102,'WM-AR'!$A$7:$AK$1630,25,FALSE)</f>
        <v>0</v>
      </c>
      <c r="V102" s="126" t="str">
        <f>VLOOKUP($G102,'WM-AR'!$A$7:$AK$1630,26,FALSE)</f>
        <v>THK=(  )mm</v>
      </c>
      <c r="W102" s="126">
        <f>VLOOKUP($G102,'WM-AR'!$A$7:$AK$1630,27,FALSE)</f>
        <v>0</v>
      </c>
      <c r="X102" s="126">
        <f>VLOOKUP($G102,'WM-AR'!$A$7:$AK$1630,28,FALSE)</f>
        <v>0</v>
      </c>
      <c r="Y102" s="126">
        <f>VLOOKUP($G102,'WM-AR'!$A$7:$AK$1630,29,FALSE)</f>
        <v>0</v>
      </c>
      <c r="Z102" s="126">
        <f>VLOOKUP($G102,'WM-AR'!$A$7:$AK$1630,30,FALSE)</f>
        <v>0</v>
      </c>
      <c r="AA102" s="126">
        <f>VLOOKUP($G102,'WM-AR'!$A$7:$AK$1630,31,FALSE)</f>
        <v>0</v>
      </c>
      <c r="AB102" s="126">
        <f>VLOOKUP($G102,'WM-AR'!$A$7:$AK$1630,32,FALSE)</f>
        <v>0</v>
      </c>
      <c r="AC102" s="126">
        <f>VLOOKUP($G102,'WM-AR'!$A$7:$AK$1630,33,FALSE)</f>
        <v>0</v>
      </c>
      <c r="AD102" s="12" t="s">
        <v>4019</v>
      </c>
      <c r="AE102" s="181" t="s">
        <v>3938</v>
      </c>
      <c r="AF102" s="180"/>
      <c r="AG102" s="180" t="s">
        <v>3916</v>
      </c>
      <c r="AH102" s="39" t="s">
        <v>3939</v>
      </c>
    </row>
    <row r="103" spans="2:34" ht="49.9" customHeight="1">
      <c r="B103" s="4"/>
      <c r="C103" s="12"/>
      <c r="D103" s="12"/>
      <c r="E103" s="443" t="s">
        <v>5454</v>
      </c>
      <c r="F103" s="31" t="s">
        <v>3911</v>
      </c>
      <c r="G103" s="125" t="s">
        <v>1078</v>
      </c>
      <c r="H103" s="126"/>
      <c r="I103" s="126" t="str">
        <f>VLOOKUP($G103,'WM-AR'!$A$7:$AK$1630,34,FALSE)</f>
        <v>M3</v>
      </c>
      <c r="J103" s="126" t="str">
        <f>VLOOKUP($G103,'WM-AR'!$A$7:$AK$1630,4,FALSE)</f>
        <v>Earth Work</v>
      </c>
      <c r="K103" s="126" t="str">
        <f>VLOOKUP($G103,'WM-AR'!$A$7:$AK$1630,6,FALSE)</f>
        <v>-</v>
      </c>
      <c r="L103" s="126" t="str">
        <f>VLOOKUP($G103,'WM-AR'!$A$7:$AK$1630,8,FALSE)</f>
        <v>Excavation</v>
      </c>
      <c r="M103" s="126" t="str">
        <f>VLOOKUP($G103,'WM-AR'!$A$7:$AK$1630,10,FALSE)</f>
        <v>Soil, Mech.</v>
      </c>
      <c r="N103" s="126">
        <f>VLOOKUP($G103,'WM-AR'!$A$7:$AK$1630,12,FALSE)</f>
        <v>0</v>
      </c>
      <c r="O103" s="126">
        <f>VLOOKUP($G103,'WM-AR'!$A$7:$AK$1630,14,FALSE)</f>
        <v>0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 t="str">
        <f>VLOOKUP($G103,'WM-AR'!$A$7:$AK$1630,22,FALSE)</f>
        <v>2.0M &lt; D ≤ 4.0M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3848</v>
      </c>
      <c r="AE103" s="179" t="s">
        <v>5346</v>
      </c>
      <c r="AF103" s="180"/>
      <c r="AG103" s="180" t="s">
        <v>3838</v>
      </c>
      <c r="AH103" s="33" t="s">
        <v>5348</v>
      </c>
    </row>
    <row r="104" spans="2:34" ht="49.9" customHeight="1">
      <c r="B104" s="4"/>
      <c r="C104" s="12"/>
      <c r="D104" s="12"/>
      <c r="E104" s="445"/>
      <c r="F104" s="31" t="s">
        <v>3912</v>
      </c>
      <c r="G104" s="125" t="s">
        <v>1086</v>
      </c>
      <c r="H104" s="126"/>
      <c r="I104" s="126" t="str">
        <f>VLOOKUP($G104,'WM-AR'!$A$7:$AK$1630,34,FALSE)</f>
        <v>M3</v>
      </c>
      <c r="J104" s="126" t="str">
        <f>VLOOKUP($G104,'WM-AR'!$A$7:$AK$1630,4,FALSE)</f>
        <v>Earth Work</v>
      </c>
      <c r="K104" s="126" t="str">
        <f>VLOOKUP($G104,'WM-AR'!$A$7:$AK$1630,6,FALSE)</f>
        <v>-</v>
      </c>
      <c r="L104" s="126" t="str">
        <f>VLOOKUP($G104,'WM-AR'!$A$7:$AK$1630,8,FALSE)</f>
        <v>Backfill</v>
      </c>
      <c r="M104" s="126" t="str">
        <f>VLOOKUP($G104,'WM-AR'!$A$7:$AK$1630,10,FALSE)</f>
        <v>Re-use, Soil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 t="str">
        <f>VLOOKUP($G104,'WM-AR'!$A$7:$AK$1630,30,FALSE)</f>
        <v>Compaction=(  )%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3849</v>
      </c>
      <c r="AE104" s="179" t="s">
        <v>5810</v>
      </c>
      <c r="AF104" s="180"/>
      <c r="AG104" s="180" t="s">
        <v>3838</v>
      </c>
      <c r="AH104" s="33" t="s">
        <v>5348</v>
      </c>
    </row>
    <row r="105" spans="2:34" ht="49.9" customHeight="1">
      <c r="B105" s="4"/>
      <c r="C105" s="12"/>
      <c r="D105" s="12"/>
      <c r="E105" s="444"/>
      <c r="F105" s="31" t="s">
        <v>3913</v>
      </c>
      <c r="G105" s="125" t="s">
        <v>1090</v>
      </c>
      <c r="H105" s="126"/>
      <c r="I105" s="126" t="str">
        <f>VLOOKUP($G105,'WM-AR'!$A$7:$AK$1630,34,FALSE)</f>
        <v>M3</v>
      </c>
      <c r="J105" s="126" t="str">
        <f>VLOOKUP($G105,'WM-AR'!$A$7:$AK$1630,4,FALSE)</f>
        <v>Earth Work</v>
      </c>
      <c r="K105" s="126" t="str">
        <f>VLOOKUP($G105,'WM-AR'!$A$7:$AK$1630,6,FALSE)</f>
        <v>-</v>
      </c>
      <c r="L105" s="126" t="str">
        <f>VLOOKUP($G105,'WM-AR'!$A$7:$AK$1630,8,FALSE)</f>
        <v>Disposal</v>
      </c>
      <c r="M105" s="126" t="str">
        <f>VLOOKUP($G105,'WM-AR'!$A$7:$AK$1630,10,FALSE)</f>
        <v>Soil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 t="str">
        <f>VLOOKUP($G105,'WM-AR'!$A$7:$AK$1630,28,FALSE)</f>
        <v>Disposal Distance=Appx. (  )km from Site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3850</v>
      </c>
      <c r="AE105" s="179" t="s">
        <v>5811</v>
      </c>
      <c r="AF105" s="180"/>
      <c r="AG105" s="180" t="s">
        <v>3838</v>
      </c>
      <c r="AH105" s="33" t="s">
        <v>5348</v>
      </c>
    </row>
    <row r="106" spans="2:34" ht="34.9" customHeight="1">
      <c r="B106" s="4"/>
      <c r="C106" s="7"/>
      <c r="D106" s="8"/>
      <c r="E106" s="8"/>
      <c r="F106" s="173" t="s">
        <v>3936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5"/>
      <c r="AE106" s="156"/>
      <c r="AF106" s="156"/>
      <c r="AG106" s="156"/>
      <c r="AH106" s="10"/>
    </row>
    <row r="107" spans="2:34" ht="34.9" customHeight="1">
      <c r="B107" s="349"/>
      <c r="C107" s="350" t="s">
        <v>3731</v>
      </c>
      <c r="D107" s="348" t="s">
        <v>5368</v>
      </c>
      <c r="E107" s="180" t="s">
        <v>5453</v>
      </c>
      <c r="F107" s="123" t="s">
        <v>5791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3733</v>
      </c>
      <c r="AE107" s="154"/>
      <c r="AF107" s="154"/>
      <c r="AG107" s="154"/>
      <c r="AH107" s="11"/>
    </row>
    <row r="108" spans="2:34" ht="49.9" customHeight="1">
      <c r="B108" s="5"/>
      <c r="C108" s="85"/>
      <c r="D108" s="85"/>
      <c r="E108" s="443" t="s">
        <v>5456</v>
      </c>
      <c r="F108" s="31" t="s">
        <v>3851</v>
      </c>
      <c r="G108" s="125" t="s">
        <v>1216</v>
      </c>
      <c r="H108" s="126"/>
      <c r="I108" s="126" t="str">
        <f>VLOOKUP($G108,'WM-AR'!$A$7:$AK$1630,34,FALSE)</f>
        <v>M3</v>
      </c>
      <c r="J108" s="126" t="str">
        <f>VLOOKUP($G108,'WM-AR'!$A$7:$AK$1630,4,FALSE)</f>
        <v>Concrete Work</v>
      </c>
      <c r="K108" s="126" t="str">
        <f>VLOOKUP($G108,'WM-AR'!$A$7:$AK$1630,6,FALSE)</f>
        <v>Substructure Work</v>
      </c>
      <c r="L108" s="126" t="str">
        <f>VLOOKUP($G108,'WM-AR'!$A$7:$AK$1630,8,FALSE)</f>
        <v>Structural Concrete</v>
      </c>
      <c r="M108" s="126">
        <f>VLOOKUP($G108,'WM-AR'!$A$7:$AK$1630,10,FALSE)</f>
        <v>0</v>
      </c>
      <c r="N108" s="126" t="str">
        <f>VLOOKUP($G108,'WM-AR'!$A$7:$AK$1630,12,FALSE)</f>
        <v>Cement Type-5</v>
      </c>
      <c r="O108" s="126" t="str">
        <f>VLOOKUP($G108,'WM-AR'!$A$7:$AK$1630,14,FALSE)</f>
        <v>20MPa &lt; F'c (Cylinder Strength) ≤ 25MPa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>
        <f>VLOOKUP($G108,'WM-AR'!$A$7:$AK$1630,26,FALSE)</f>
        <v>0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3724</v>
      </c>
      <c r="AE108" s="179" t="s">
        <v>3901</v>
      </c>
      <c r="AF108" s="182"/>
      <c r="AG108" s="182" t="s">
        <v>3838</v>
      </c>
      <c r="AH108" s="33"/>
    </row>
    <row r="109" spans="2:34" ht="49.9" customHeight="1">
      <c r="B109" s="4"/>
      <c r="C109" s="32"/>
      <c r="D109" s="32"/>
      <c r="E109" s="445"/>
      <c r="F109" s="31" t="s">
        <v>3852</v>
      </c>
      <c r="G109" s="125" t="s">
        <v>1228</v>
      </c>
      <c r="H109" s="126"/>
      <c r="I109" s="126" t="str">
        <f>VLOOKUP($G109,'WM-AR'!$A$7:$AK$1630,34,FALSE)</f>
        <v>TON</v>
      </c>
      <c r="J109" s="126" t="str">
        <f>VLOOKUP($G109,'WM-AR'!$A$7:$AK$1630,4,FALSE)</f>
        <v>Concrete Work</v>
      </c>
      <c r="K109" s="126" t="str">
        <f>VLOOKUP($G109,'WM-AR'!$A$7:$AK$1630,6,FALSE)</f>
        <v>Substructure Work</v>
      </c>
      <c r="L109" s="126" t="str">
        <f>VLOOKUP($G109,'WM-AR'!$A$7:$AK$1630,8,FALSE)</f>
        <v>Rebar Work</v>
      </c>
      <c r="M109" s="126" t="str">
        <f>VLOOKUP($G109,'WM-AR'!$A$7:$AK$1630,10,FALSE)</f>
        <v>Deformed Bar (Non-Coat.)</v>
      </c>
      <c r="N109" s="126">
        <f>VLOOKUP($G109,'WM-AR'!$A$7:$AK$1630,12,FALSE)</f>
        <v>0</v>
      </c>
      <c r="O109" s="126" t="str">
        <f>VLOOKUP($G109,'WM-AR'!$A$7:$AK$1630,14,FALSE)</f>
        <v>400MPa&lt;Fy≤470MPa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>
        <f>VLOOKUP($G109,'WM-AR'!$A$7:$AK$1630,22,FALSE)</f>
        <v>0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3725</v>
      </c>
      <c r="AE109" s="181" t="s">
        <v>3935</v>
      </c>
      <c r="AF109" s="180"/>
      <c r="AG109" s="180" t="s">
        <v>3844</v>
      </c>
      <c r="AH109" s="39" t="s">
        <v>3928</v>
      </c>
    </row>
    <row r="110" spans="2:34" ht="49.9" customHeight="1">
      <c r="B110" s="4"/>
      <c r="C110" s="32"/>
      <c r="D110" s="32"/>
      <c r="E110" s="444"/>
      <c r="F110" s="31" t="s">
        <v>3632</v>
      </c>
      <c r="G110" s="125" t="s">
        <v>1221</v>
      </c>
      <c r="H110" s="126"/>
      <c r="I110" s="126" t="str">
        <f>VLOOKUP($G110,'WM-AR'!$A$7:$AK$1630,34,FALSE)</f>
        <v>M2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Form Work (3 times in use)</v>
      </c>
      <c r="M110" s="126" t="str">
        <f>VLOOKUP($G110,'WM-AR'!$A$7:$AK$1630,10,FALSE)</f>
        <v>Flat Form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 t="str">
        <f>VLOOKUP($G110,'WM-AR'!$A$7:$AK$1630,20,FALSE)</f>
        <v>Dressed Lumber, Plywood or Steel Form(Wood Planks are not Allowed) incl. Chamfer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40</v>
      </c>
      <c r="AE110" s="181" t="s">
        <v>3931</v>
      </c>
      <c r="AF110" s="180"/>
      <c r="AG110" s="180" t="s">
        <v>3839</v>
      </c>
      <c r="AH110" s="39"/>
    </row>
    <row r="111" spans="2:34" ht="49.9" customHeight="1">
      <c r="B111" s="4"/>
      <c r="C111" s="32"/>
      <c r="D111" s="32"/>
      <c r="E111" s="443" t="s">
        <v>5455</v>
      </c>
      <c r="F111" s="31" t="s">
        <v>3682</v>
      </c>
      <c r="G111" s="125" t="s">
        <v>2202</v>
      </c>
      <c r="H111" s="126"/>
      <c r="I111" s="126" t="str">
        <f>VLOOKUP($G111,'WM-AR'!$A$7:$AK$1630,34,FALSE)</f>
        <v>M2</v>
      </c>
      <c r="J111" s="126" t="str">
        <f>VLOOKUP($G111,'WM-AR'!$A$7:$AK$1630,4,FALSE)</f>
        <v>Concrete Work</v>
      </c>
      <c r="K111" s="126" t="str">
        <f>VLOOKUP($G111,'WM-AR'!$A$7:$AK$1630,6,FALSE)</f>
        <v>Concrete Protective Coating (U/G)</v>
      </c>
      <c r="L111" s="126" t="str">
        <f>VLOOKUP($G111,'WM-AR'!$A$7:$AK$1630,8,FALSE)</f>
        <v>Bitumen/Bituminous/Asphalt Coating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3925</v>
      </c>
      <c r="AE111" s="181" t="s">
        <v>3937</v>
      </c>
      <c r="AF111" s="180"/>
      <c r="AG111" s="180" t="s">
        <v>3839</v>
      </c>
      <c r="AH111" s="39" t="s">
        <v>3939</v>
      </c>
    </row>
    <row r="112" spans="2:34" ht="49.9" customHeight="1">
      <c r="B112" s="4"/>
      <c r="C112" s="32"/>
      <c r="D112" s="32"/>
      <c r="E112" s="445"/>
      <c r="F112" s="31" t="s">
        <v>3683</v>
      </c>
      <c r="G112" s="125" t="s">
        <v>2206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Concrete Protective Coating (U/G)</v>
      </c>
      <c r="L112" s="126" t="str">
        <f>VLOOKUP($G112,'WM-AR'!$A$7:$AK$1630,8,FALSE)</f>
        <v>Sheet Membrane</v>
      </c>
      <c r="M112" s="126" t="str">
        <f>VLOOKUP($G112,'WM-AR'!$A$7:$AK$1630,10,FALSE)</f>
        <v>Adhesive Rubber Sheet or Bitumen Polyethylene Laminated Waterproofing Membrane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 t="str">
        <f>VLOOKUP($G112,'WM-AR'!$A$7:$AK$1630,26,FALSE)</f>
        <v>THK=(  )mm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4020</v>
      </c>
      <c r="AE112" s="181" t="s">
        <v>3932</v>
      </c>
      <c r="AF112" s="180"/>
      <c r="AG112" s="180" t="s">
        <v>3839</v>
      </c>
      <c r="AH112" s="39" t="s">
        <v>3939</v>
      </c>
    </row>
    <row r="113" spans="2:34" ht="49.9" customHeight="1">
      <c r="B113" s="4"/>
      <c r="C113" s="32"/>
      <c r="D113" s="32"/>
      <c r="E113" s="444"/>
      <c r="F113" s="31" t="s">
        <v>3685</v>
      </c>
      <c r="G113" s="125" t="s">
        <v>2209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Memebrane Protection Board</v>
      </c>
      <c r="M113" s="126" t="str">
        <f>VLOOKUP($G113,'WM-AR'!$A$7:$AK$1630,10,FALSE)</f>
        <v>Bitumen Impregnated Fiberboard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 t="str">
        <f>VLOOKUP($G113,'WM-AR'!$A$7:$AK$1630,26,FALSE)</f>
        <v>THK=(  )mm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4019</v>
      </c>
      <c r="AE113" s="181" t="s">
        <v>3932</v>
      </c>
      <c r="AF113" s="180"/>
      <c r="AG113" s="180" t="s">
        <v>3839</v>
      </c>
      <c r="AH113" s="39" t="s">
        <v>3939</v>
      </c>
    </row>
    <row r="114" spans="2:34" ht="49.9" customHeight="1">
      <c r="B114" s="4"/>
      <c r="C114" s="12"/>
      <c r="D114" s="12"/>
      <c r="E114" s="443" t="s">
        <v>5454</v>
      </c>
      <c r="F114" s="31" t="s">
        <v>3911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3848</v>
      </c>
      <c r="AE114" s="179" t="s">
        <v>5346</v>
      </c>
      <c r="AF114" s="180"/>
      <c r="AG114" s="180" t="s">
        <v>3838</v>
      </c>
      <c r="AH114" s="33" t="s">
        <v>5348</v>
      </c>
    </row>
    <row r="115" spans="2:34" ht="49.9" customHeight="1">
      <c r="B115" s="4"/>
      <c r="C115" s="12"/>
      <c r="D115" s="12"/>
      <c r="E115" s="445"/>
      <c r="F115" s="31" t="s">
        <v>3912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3849</v>
      </c>
      <c r="AE115" s="179" t="s">
        <v>5810</v>
      </c>
      <c r="AF115" s="180"/>
      <c r="AG115" s="180" t="s">
        <v>3838</v>
      </c>
      <c r="AH115" s="33" t="s">
        <v>5348</v>
      </c>
    </row>
    <row r="116" spans="2:34" ht="49.9" customHeight="1">
      <c r="B116" s="4"/>
      <c r="C116" s="12"/>
      <c r="D116" s="12"/>
      <c r="E116" s="444"/>
      <c r="F116" s="31" t="s">
        <v>3913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3850</v>
      </c>
      <c r="AE116" s="179" t="s">
        <v>5811</v>
      </c>
      <c r="AF116" s="180"/>
      <c r="AG116" s="180" t="s">
        <v>3838</v>
      </c>
      <c r="AH116" s="33" t="s">
        <v>5348</v>
      </c>
    </row>
    <row r="117" spans="2:34" ht="34.9" customHeight="1">
      <c r="B117" s="4"/>
      <c r="C117" s="7"/>
      <c r="D117" s="8"/>
      <c r="E117" s="8"/>
      <c r="F117" s="173" t="s">
        <v>3936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3731</v>
      </c>
      <c r="D118" s="348" t="s">
        <v>5368</v>
      </c>
      <c r="E118" s="180" t="s">
        <v>5359</v>
      </c>
      <c r="F118" s="123" t="s">
        <v>5792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3733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43" t="s">
        <v>5456</v>
      </c>
      <c r="F119" s="31" t="s">
        <v>3851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3724</v>
      </c>
      <c r="AE119" s="179" t="s">
        <v>3901</v>
      </c>
      <c r="AF119" s="182"/>
      <c r="AG119" s="182" t="s">
        <v>3838</v>
      </c>
      <c r="AH119" s="33"/>
    </row>
    <row r="120" spans="2:34" ht="49.9" customHeight="1">
      <c r="B120" s="4"/>
      <c r="C120" s="32"/>
      <c r="D120" s="32"/>
      <c r="E120" s="445"/>
      <c r="F120" s="31" t="s">
        <v>3852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3725</v>
      </c>
      <c r="AE120" s="181" t="s">
        <v>3935</v>
      </c>
      <c r="AF120" s="180"/>
      <c r="AG120" s="180" t="s">
        <v>3844</v>
      </c>
      <c r="AH120" s="39" t="s">
        <v>3928</v>
      </c>
    </row>
    <row r="121" spans="2:34" ht="49.9" customHeight="1">
      <c r="B121" s="4"/>
      <c r="C121" s="32"/>
      <c r="D121" s="32"/>
      <c r="E121" s="444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3931</v>
      </c>
      <c r="AF121" s="180"/>
      <c r="AG121" s="180" t="s">
        <v>3839</v>
      </c>
      <c r="AH121" s="39"/>
    </row>
    <row r="122" spans="2:34" ht="49.9" customHeight="1">
      <c r="B122" s="4"/>
      <c r="C122" s="32"/>
      <c r="D122" s="32"/>
      <c r="E122" s="443" t="s">
        <v>5455</v>
      </c>
      <c r="F122" s="31" t="s">
        <v>3682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3925</v>
      </c>
      <c r="AE122" s="181" t="s">
        <v>3937</v>
      </c>
      <c r="AF122" s="180"/>
      <c r="AG122" s="180" t="s">
        <v>3839</v>
      </c>
      <c r="AH122" s="39" t="s">
        <v>3939</v>
      </c>
    </row>
    <row r="123" spans="2:34" ht="49.9" customHeight="1">
      <c r="B123" s="4"/>
      <c r="C123" s="32"/>
      <c r="D123" s="32"/>
      <c r="E123" s="445"/>
      <c r="F123" s="31" t="s">
        <v>3683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4020</v>
      </c>
      <c r="AE123" s="181" t="s">
        <v>3932</v>
      </c>
      <c r="AF123" s="180"/>
      <c r="AG123" s="180" t="s">
        <v>3839</v>
      </c>
      <c r="AH123" s="39" t="s">
        <v>3939</v>
      </c>
    </row>
    <row r="124" spans="2:34" ht="49.9" customHeight="1">
      <c r="B124" s="4"/>
      <c r="C124" s="32"/>
      <c r="D124" s="32"/>
      <c r="E124" s="444"/>
      <c r="F124" s="31" t="s">
        <v>3685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4019</v>
      </c>
      <c r="AE124" s="181" t="s">
        <v>3932</v>
      </c>
      <c r="AF124" s="180"/>
      <c r="AG124" s="180" t="s">
        <v>3839</v>
      </c>
      <c r="AH124" s="39" t="s">
        <v>3939</v>
      </c>
    </row>
    <row r="125" spans="2:34" ht="49.9" customHeight="1">
      <c r="B125" s="4"/>
      <c r="C125" s="12"/>
      <c r="D125" s="12"/>
      <c r="E125" s="443" t="s">
        <v>5454</v>
      </c>
      <c r="F125" s="31" t="s">
        <v>3911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3848</v>
      </c>
      <c r="AE125" s="179" t="s">
        <v>5346</v>
      </c>
      <c r="AF125" s="180"/>
      <c r="AG125" s="180" t="s">
        <v>3838</v>
      </c>
      <c r="AH125" s="33" t="s">
        <v>5348</v>
      </c>
    </row>
    <row r="126" spans="2:34" ht="49.9" customHeight="1">
      <c r="B126" s="4"/>
      <c r="C126" s="12"/>
      <c r="D126" s="12"/>
      <c r="E126" s="445"/>
      <c r="F126" s="31" t="s">
        <v>3912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3849</v>
      </c>
      <c r="AE126" s="179" t="s">
        <v>5810</v>
      </c>
      <c r="AF126" s="180"/>
      <c r="AG126" s="180" t="s">
        <v>3838</v>
      </c>
      <c r="AH126" s="33" t="s">
        <v>5348</v>
      </c>
    </row>
    <row r="127" spans="2:34" ht="49.9" customHeight="1">
      <c r="B127" s="4"/>
      <c r="C127" s="12"/>
      <c r="D127" s="12"/>
      <c r="E127" s="444"/>
      <c r="F127" s="31" t="s">
        <v>3913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3850</v>
      </c>
      <c r="AE127" s="179" t="s">
        <v>5811</v>
      </c>
      <c r="AF127" s="180"/>
      <c r="AG127" s="180" t="s">
        <v>3838</v>
      </c>
      <c r="AH127" s="33" t="s">
        <v>5348</v>
      </c>
    </row>
    <row r="128" spans="2:34" ht="34.9" customHeight="1">
      <c r="B128" s="4"/>
      <c r="C128" s="7"/>
      <c r="D128" s="8"/>
      <c r="E128" s="8"/>
      <c r="F128" s="173" t="s">
        <v>3936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3731</v>
      </c>
      <c r="D129" s="348" t="s">
        <v>5425</v>
      </c>
      <c r="E129" s="180" t="s">
        <v>5359</v>
      </c>
      <c r="F129" s="123" t="s">
        <v>5793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3733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43" t="s">
        <v>5456</v>
      </c>
      <c r="F130" s="31" t="s">
        <v>3851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3724</v>
      </c>
      <c r="AE130" s="179" t="s">
        <v>3901</v>
      </c>
      <c r="AF130" s="182"/>
      <c r="AG130" s="182" t="s">
        <v>3838</v>
      </c>
      <c r="AH130" s="33"/>
    </row>
    <row r="131" spans="2:34" ht="49.9" customHeight="1">
      <c r="B131" s="4"/>
      <c r="C131" s="32"/>
      <c r="D131" s="32"/>
      <c r="E131" s="445"/>
      <c r="F131" s="31" t="s">
        <v>3852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3725</v>
      </c>
      <c r="AE131" s="181" t="s">
        <v>3935</v>
      </c>
      <c r="AF131" s="180"/>
      <c r="AG131" s="180" t="s">
        <v>3844</v>
      </c>
      <c r="AH131" s="39" t="s">
        <v>3928</v>
      </c>
    </row>
    <row r="132" spans="2:34" ht="49.9" customHeight="1">
      <c r="B132" s="4"/>
      <c r="C132" s="32"/>
      <c r="D132" s="32"/>
      <c r="E132" s="444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3931</v>
      </c>
      <c r="AF132" s="180"/>
      <c r="AG132" s="180" t="s">
        <v>3839</v>
      </c>
      <c r="AH132" s="39"/>
    </row>
    <row r="133" spans="2:34" ht="49.9" customHeight="1">
      <c r="B133" s="4"/>
      <c r="C133" s="32"/>
      <c r="D133" s="32"/>
      <c r="E133" s="443" t="s">
        <v>5455</v>
      </c>
      <c r="F133" s="31" t="s">
        <v>3682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3925</v>
      </c>
      <c r="AE133" s="181" t="s">
        <v>3937</v>
      </c>
      <c r="AF133" s="180"/>
      <c r="AG133" s="180" t="s">
        <v>3839</v>
      </c>
      <c r="AH133" s="39" t="s">
        <v>3939</v>
      </c>
    </row>
    <row r="134" spans="2:34" ht="49.9" customHeight="1">
      <c r="B134" s="4"/>
      <c r="C134" s="32"/>
      <c r="D134" s="32"/>
      <c r="E134" s="445"/>
      <c r="F134" s="31" t="s">
        <v>3683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4020</v>
      </c>
      <c r="AE134" s="181" t="s">
        <v>3932</v>
      </c>
      <c r="AF134" s="180"/>
      <c r="AG134" s="180" t="s">
        <v>3839</v>
      </c>
      <c r="AH134" s="39" t="s">
        <v>3939</v>
      </c>
    </row>
    <row r="135" spans="2:34" ht="49.9" customHeight="1">
      <c r="B135" s="4"/>
      <c r="C135" s="32"/>
      <c r="D135" s="32"/>
      <c r="E135" s="444"/>
      <c r="F135" s="31" t="s">
        <v>3685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4019</v>
      </c>
      <c r="AE135" s="181" t="s">
        <v>3932</v>
      </c>
      <c r="AF135" s="180"/>
      <c r="AG135" s="180" t="s">
        <v>3839</v>
      </c>
      <c r="AH135" s="39" t="s">
        <v>3939</v>
      </c>
    </row>
    <row r="136" spans="2:34" ht="49.9" customHeight="1">
      <c r="B136" s="4"/>
      <c r="C136" s="12"/>
      <c r="D136" s="12"/>
      <c r="E136" s="443" t="s">
        <v>5454</v>
      </c>
      <c r="F136" s="31" t="s">
        <v>3911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3848</v>
      </c>
      <c r="AE136" s="179" t="s">
        <v>5346</v>
      </c>
      <c r="AF136" s="180"/>
      <c r="AG136" s="180" t="s">
        <v>3838</v>
      </c>
      <c r="AH136" s="33" t="s">
        <v>5348</v>
      </c>
    </row>
    <row r="137" spans="2:34" ht="49.9" customHeight="1">
      <c r="B137" s="4"/>
      <c r="C137" s="12"/>
      <c r="D137" s="12"/>
      <c r="E137" s="445"/>
      <c r="F137" s="31" t="s">
        <v>3912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3849</v>
      </c>
      <c r="AE137" s="179" t="s">
        <v>5810</v>
      </c>
      <c r="AF137" s="180"/>
      <c r="AG137" s="180" t="s">
        <v>3838</v>
      </c>
      <c r="AH137" s="33" t="s">
        <v>5348</v>
      </c>
    </row>
    <row r="138" spans="2:34" ht="49.9" customHeight="1">
      <c r="B138" s="4"/>
      <c r="C138" s="12"/>
      <c r="D138" s="12"/>
      <c r="E138" s="444"/>
      <c r="F138" s="31" t="s">
        <v>3913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3850</v>
      </c>
      <c r="AE138" s="179" t="s">
        <v>5811</v>
      </c>
      <c r="AF138" s="180"/>
      <c r="AG138" s="180" t="s">
        <v>3838</v>
      </c>
      <c r="AH138" s="33" t="s">
        <v>5348</v>
      </c>
    </row>
    <row r="139" spans="2:34" ht="34.9" customHeight="1">
      <c r="B139" s="4"/>
      <c r="C139" s="7"/>
      <c r="D139" s="8"/>
      <c r="E139" s="8"/>
      <c r="F139" s="173" t="s">
        <v>3936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3731</v>
      </c>
      <c r="D140" s="348" t="s">
        <v>5425</v>
      </c>
      <c r="E140" s="180" t="s">
        <v>5451</v>
      </c>
      <c r="F140" s="123" t="s">
        <v>5794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3733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43" t="s">
        <v>5456</v>
      </c>
      <c r="F141" s="31" t="s">
        <v>3851</v>
      </c>
      <c r="G141" s="125" t="s">
        <v>1216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3724</v>
      </c>
      <c r="AE141" s="179" t="s">
        <v>3901</v>
      </c>
      <c r="AF141" s="182"/>
      <c r="AG141" s="182" t="s">
        <v>3838</v>
      </c>
      <c r="AH141" s="33"/>
    </row>
    <row r="142" spans="2:34" ht="49.9" customHeight="1">
      <c r="B142" s="4"/>
      <c r="C142" s="32"/>
      <c r="D142" s="32"/>
      <c r="E142" s="445"/>
      <c r="F142" s="31" t="s">
        <v>3852</v>
      </c>
      <c r="G142" s="125" t="s">
        <v>1228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3725</v>
      </c>
      <c r="AE142" s="181" t="s">
        <v>3935</v>
      </c>
      <c r="AF142" s="180"/>
      <c r="AG142" s="180" t="s">
        <v>3844</v>
      </c>
      <c r="AH142" s="39" t="s">
        <v>3928</v>
      </c>
    </row>
    <row r="143" spans="2:34" ht="49.9" customHeight="1">
      <c r="B143" s="4"/>
      <c r="C143" s="32"/>
      <c r="D143" s="32"/>
      <c r="E143" s="444"/>
      <c r="F143" s="31" t="s">
        <v>3632</v>
      </c>
      <c r="G143" s="125" t="s">
        <v>1221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3931</v>
      </c>
      <c r="AF143" s="180"/>
      <c r="AG143" s="180" t="s">
        <v>3839</v>
      </c>
      <c r="AH143" s="39"/>
    </row>
    <row r="144" spans="2:34" ht="49.9" customHeight="1">
      <c r="B144" s="4"/>
      <c r="C144" s="32"/>
      <c r="D144" s="32"/>
      <c r="E144" s="443" t="s">
        <v>5455</v>
      </c>
      <c r="F144" s="31" t="s">
        <v>3682</v>
      </c>
      <c r="G144" s="125" t="s">
        <v>2202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3925</v>
      </c>
      <c r="AE144" s="181" t="s">
        <v>3937</v>
      </c>
      <c r="AF144" s="180"/>
      <c r="AG144" s="180" t="s">
        <v>3839</v>
      </c>
      <c r="AH144" s="39" t="s">
        <v>3939</v>
      </c>
    </row>
    <row r="145" spans="2:34" ht="49.9" customHeight="1">
      <c r="B145" s="4"/>
      <c r="C145" s="32"/>
      <c r="D145" s="32"/>
      <c r="E145" s="445"/>
      <c r="F145" s="31" t="s">
        <v>3683</v>
      </c>
      <c r="G145" s="125" t="s">
        <v>2206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4020</v>
      </c>
      <c r="AE145" s="181" t="s">
        <v>3932</v>
      </c>
      <c r="AF145" s="180"/>
      <c r="AG145" s="180" t="s">
        <v>3839</v>
      </c>
      <c r="AH145" s="39" t="s">
        <v>3939</v>
      </c>
    </row>
    <row r="146" spans="2:34" ht="49.9" customHeight="1">
      <c r="B146" s="4"/>
      <c r="C146" s="32"/>
      <c r="D146" s="32"/>
      <c r="E146" s="444"/>
      <c r="F146" s="31" t="s">
        <v>3685</v>
      </c>
      <c r="G146" s="125" t="s">
        <v>2209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4019</v>
      </c>
      <c r="AE146" s="181" t="s">
        <v>3932</v>
      </c>
      <c r="AF146" s="180"/>
      <c r="AG146" s="180" t="s">
        <v>3839</v>
      </c>
      <c r="AH146" s="39" t="s">
        <v>3939</v>
      </c>
    </row>
    <row r="147" spans="2:34" ht="49.9" customHeight="1">
      <c r="B147" s="4"/>
      <c r="C147" s="12"/>
      <c r="D147" s="12"/>
      <c r="E147" s="443" t="s">
        <v>5454</v>
      </c>
      <c r="F147" s="31" t="s">
        <v>3911</v>
      </c>
      <c r="G147" s="125" t="s">
        <v>1078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3848</v>
      </c>
      <c r="AE147" s="179" t="s">
        <v>5346</v>
      </c>
      <c r="AF147" s="180"/>
      <c r="AG147" s="180" t="s">
        <v>3838</v>
      </c>
      <c r="AH147" s="33" t="s">
        <v>5348</v>
      </c>
    </row>
    <row r="148" spans="2:34" ht="49.9" customHeight="1">
      <c r="B148" s="4"/>
      <c r="C148" s="12"/>
      <c r="D148" s="12"/>
      <c r="E148" s="445"/>
      <c r="F148" s="31" t="s">
        <v>3912</v>
      </c>
      <c r="G148" s="125" t="s">
        <v>1086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3849</v>
      </c>
      <c r="AE148" s="179" t="s">
        <v>5810</v>
      </c>
      <c r="AF148" s="180"/>
      <c r="AG148" s="180" t="s">
        <v>3838</v>
      </c>
      <c r="AH148" s="33" t="s">
        <v>5348</v>
      </c>
    </row>
    <row r="149" spans="2:34" ht="49.9" customHeight="1">
      <c r="B149" s="4"/>
      <c r="C149" s="12"/>
      <c r="D149" s="12"/>
      <c r="E149" s="444"/>
      <c r="F149" s="31" t="s">
        <v>3913</v>
      </c>
      <c r="G149" s="125" t="s">
        <v>1090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3850</v>
      </c>
      <c r="AE149" s="179" t="s">
        <v>5811</v>
      </c>
      <c r="AF149" s="180"/>
      <c r="AG149" s="180" t="s">
        <v>3838</v>
      </c>
      <c r="AH149" s="33" t="s">
        <v>5348</v>
      </c>
    </row>
    <row r="150" spans="2:34" ht="34.9" customHeight="1">
      <c r="B150" s="4"/>
      <c r="C150" s="7"/>
      <c r="D150" s="8"/>
      <c r="E150" s="8"/>
      <c r="F150" s="173" t="s">
        <v>3936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3731</v>
      </c>
      <c r="D151" s="348" t="s">
        <v>5368</v>
      </c>
      <c r="E151" s="180" t="s">
        <v>5359</v>
      </c>
      <c r="F151" s="123" t="s">
        <v>5795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3733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43" t="s">
        <v>5456</v>
      </c>
      <c r="F152" s="31" t="s">
        <v>3851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3724</v>
      </c>
      <c r="AE152" s="179" t="s">
        <v>3901</v>
      </c>
      <c r="AF152" s="182"/>
      <c r="AG152" s="182" t="s">
        <v>3838</v>
      </c>
      <c r="AH152" s="33"/>
    </row>
    <row r="153" spans="2:34" ht="49.9" customHeight="1">
      <c r="B153" s="4"/>
      <c r="C153" s="32"/>
      <c r="D153" s="32"/>
      <c r="E153" s="445"/>
      <c r="F153" s="31" t="s">
        <v>3852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3725</v>
      </c>
      <c r="AE153" s="181" t="s">
        <v>3935</v>
      </c>
      <c r="AF153" s="180"/>
      <c r="AG153" s="180" t="s">
        <v>3844</v>
      </c>
      <c r="AH153" s="39" t="s">
        <v>3928</v>
      </c>
    </row>
    <row r="154" spans="2:34" ht="49.9" customHeight="1">
      <c r="B154" s="4"/>
      <c r="C154" s="32"/>
      <c r="D154" s="32"/>
      <c r="E154" s="444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3931</v>
      </c>
      <c r="AF154" s="180"/>
      <c r="AG154" s="180" t="s">
        <v>3839</v>
      </c>
      <c r="AH154" s="39"/>
    </row>
    <row r="155" spans="2:34" ht="49.9" customHeight="1">
      <c r="B155" s="4"/>
      <c r="C155" s="32"/>
      <c r="D155" s="32"/>
      <c r="E155" s="443" t="s">
        <v>5455</v>
      </c>
      <c r="F155" s="31" t="s">
        <v>3682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3925</v>
      </c>
      <c r="AE155" s="181" t="s">
        <v>3937</v>
      </c>
      <c r="AF155" s="180"/>
      <c r="AG155" s="180" t="s">
        <v>3839</v>
      </c>
      <c r="AH155" s="39" t="s">
        <v>3939</v>
      </c>
    </row>
    <row r="156" spans="2:34" ht="49.9" customHeight="1">
      <c r="B156" s="4"/>
      <c r="C156" s="32"/>
      <c r="D156" s="32"/>
      <c r="E156" s="445"/>
      <c r="F156" s="31" t="s">
        <v>3683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4020</v>
      </c>
      <c r="AE156" s="181" t="s">
        <v>3932</v>
      </c>
      <c r="AF156" s="180"/>
      <c r="AG156" s="180" t="s">
        <v>3839</v>
      </c>
      <c r="AH156" s="39" t="s">
        <v>3939</v>
      </c>
    </row>
    <row r="157" spans="2:34" ht="49.9" customHeight="1">
      <c r="B157" s="4"/>
      <c r="C157" s="32"/>
      <c r="D157" s="32"/>
      <c r="E157" s="444"/>
      <c r="F157" s="31" t="s">
        <v>3685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4019</v>
      </c>
      <c r="AE157" s="181" t="s">
        <v>3932</v>
      </c>
      <c r="AF157" s="180"/>
      <c r="AG157" s="180" t="s">
        <v>3839</v>
      </c>
      <c r="AH157" s="39" t="s">
        <v>3939</v>
      </c>
    </row>
    <row r="158" spans="2:34" ht="49.9" customHeight="1">
      <c r="B158" s="4"/>
      <c r="C158" s="12"/>
      <c r="D158" s="12"/>
      <c r="E158" s="443" t="s">
        <v>5454</v>
      </c>
      <c r="F158" s="31" t="s">
        <v>3911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3848</v>
      </c>
      <c r="AE158" s="179" t="s">
        <v>5346</v>
      </c>
      <c r="AF158" s="180"/>
      <c r="AG158" s="180" t="s">
        <v>3838</v>
      </c>
      <c r="AH158" s="33" t="s">
        <v>5348</v>
      </c>
    </row>
    <row r="159" spans="2:34" ht="49.9" customHeight="1">
      <c r="B159" s="4"/>
      <c r="C159" s="12"/>
      <c r="D159" s="12"/>
      <c r="E159" s="445"/>
      <c r="F159" s="31" t="s">
        <v>3912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3849</v>
      </c>
      <c r="AE159" s="179" t="s">
        <v>5810</v>
      </c>
      <c r="AF159" s="180"/>
      <c r="AG159" s="180" t="s">
        <v>3838</v>
      </c>
      <c r="AH159" s="33" t="s">
        <v>5348</v>
      </c>
    </row>
    <row r="160" spans="2:34" ht="49.9" customHeight="1">
      <c r="B160" s="4"/>
      <c r="C160" s="12"/>
      <c r="D160" s="12"/>
      <c r="E160" s="444"/>
      <c r="F160" s="31" t="s">
        <v>3913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3850</v>
      </c>
      <c r="AE160" s="179" t="s">
        <v>5811</v>
      </c>
      <c r="AF160" s="180"/>
      <c r="AG160" s="180" t="s">
        <v>3838</v>
      </c>
      <c r="AH160" s="33" t="s">
        <v>5348</v>
      </c>
    </row>
    <row r="161" spans="2:34" ht="34.9" customHeight="1">
      <c r="B161" s="4"/>
      <c r="C161" s="7"/>
      <c r="D161" s="8"/>
      <c r="E161" s="8"/>
      <c r="F161" s="173" t="s">
        <v>3936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19">
        <v>4.5</v>
      </c>
      <c r="C162" s="61" t="s">
        <v>4821</v>
      </c>
      <c r="D162" s="61"/>
      <c r="E162" s="61"/>
      <c r="F162" s="20"/>
      <c r="G162" s="38"/>
      <c r="H162" s="415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2"/>
      <c r="AE162" s="23"/>
      <c r="AF162" s="23"/>
      <c r="AG162" s="23"/>
      <c r="AH162" s="23"/>
    </row>
    <row r="163" spans="2:34" ht="33" customHeight="1">
      <c r="B163" s="185"/>
      <c r="C163" s="186"/>
      <c r="D163" s="186"/>
      <c r="E163" s="186"/>
      <c r="F163" s="191" t="s">
        <v>4822</v>
      </c>
      <c r="G163" s="187"/>
      <c r="H163" s="187"/>
      <c r="I163" s="188"/>
      <c r="J163" s="188"/>
      <c r="K163" s="188"/>
      <c r="L163" s="188"/>
      <c r="M163" s="188"/>
      <c r="N163" s="188"/>
      <c r="O163" s="188"/>
      <c r="P163" s="188"/>
      <c r="Q163" s="188"/>
      <c r="R163" s="188"/>
      <c r="S163" s="188"/>
      <c r="T163" s="188"/>
      <c r="U163" s="188"/>
      <c r="V163" s="188"/>
      <c r="W163" s="188"/>
      <c r="X163" s="188"/>
      <c r="Y163" s="188"/>
      <c r="Z163" s="188"/>
      <c r="AA163" s="188"/>
      <c r="AB163" s="188"/>
      <c r="AC163" s="188"/>
      <c r="AD163" s="189"/>
      <c r="AE163" s="189"/>
      <c r="AF163" s="189"/>
      <c r="AG163" s="189"/>
      <c r="AH163" s="190"/>
    </row>
    <row r="164" spans="2:34" ht="34.9" customHeight="1">
      <c r="B164" s="349"/>
      <c r="C164" s="350" t="s">
        <v>3731</v>
      </c>
      <c r="D164" s="348" t="s">
        <v>5368</v>
      </c>
      <c r="E164" s="180" t="s">
        <v>5898</v>
      </c>
      <c r="F164" s="123" t="s">
        <v>4823</v>
      </c>
      <c r="G164" s="45"/>
      <c r="H164" s="45"/>
      <c r="I164" s="45"/>
      <c r="J164" s="45"/>
      <c r="K164" s="45"/>
      <c r="L164" s="46"/>
      <c r="M164" s="58"/>
      <c r="N164" s="59"/>
      <c r="O164" s="59"/>
      <c r="P164" s="59"/>
      <c r="Q164" s="59"/>
      <c r="R164" s="59"/>
      <c r="S164" s="59"/>
      <c r="T164" s="60"/>
      <c r="U164" s="14"/>
      <c r="V164" s="14"/>
      <c r="W164" s="14"/>
      <c r="X164" s="14"/>
      <c r="Y164" s="14"/>
      <c r="Z164" s="14"/>
      <c r="AA164" s="14"/>
      <c r="AB164" s="14"/>
      <c r="AC164" s="14"/>
      <c r="AD164" s="124" t="s">
        <v>3742</v>
      </c>
      <c r="AE164" s="159"/>
      <c r="AF164" s="159"/>
      <c r="AG164" s="159"/>
      <c r="AH164" s="11"/>
    </row>
    <row r="165" spans="2:34" ht="49.9" customHeight="1">
      <c r="B165" s="5"/>
      <c r="C165" s="85"/>
      <c r="D165" s="85"/>
      <c r="E165" s="85"/>
      <c r="F165" s="31" t="s">
        <v>3740</v>
      </c>
      <c r="G165" s="125" t="s">
        <v>1159</v>
      </c>
      <c r="H165" s="126"/>
      <c r="I165" s="126" t="str">
        <f>VLOOKUP($G165,'WM-AR'!$A$7:$AK$1630,34,FALSE)</f>
        <v>M</v>
      </c>
      <c r="J165" s="126" t="str">
        <f>VLOOKUP($G165,'WM-AR'!$A$7:$AK$1630,4,FALSE)</f>
        <v>Pile Work</v>
      </c>
      <c r="K165" s="126" t="str">
        <f>VLOOKUP($G165,'WM-AR'!$A$7:$AK$1630,6,FALSE)</f>
        <v>Piling Work</v>
      </c>
      <c r="L165" s="126" t="str">
        <f>VLOOKUP($G165,'WM-AR'!$A$7:$AK$1630,8,FALSE)</f>
        <v>Steel Pipe Pile Work</v>
      </c>
      <c r="M165" s="126" t="str">
        <f>VLOOKUP($G165,'WM-AR'!$A$7:$AK$1630,10,FALSE)</f>
        <v>Direct Driving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Including Pile Connection and Joint Welding Work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 t="str">
        <f>VLOOKUP($G165,'WM-AR'!$A$7:$AK$1630,26,FALSE)</f>
        <v>D=(  )mm / THK=(  )mm</v>
      </c>
      <c r="W165" s="126" t="str">
        <f>VLOOKUP($G165,'WM-AR'!$A$7:$AK$1630,27,FALSE)</f>
        <v>Pile Length per Hole=(  )M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5" t="s">
        <v>3739</v>
      </c>
      <c r="AE165" s="179" t="s">
        <v>5899</v>
      </c>
      <c r="AF165" s="182"/>
      <c r="AG165" s="182" t="s">
        <v>4988</v>
      </c>
      <c r="AH165" s="10"/>
    </row>
    <row r="166" spans="2:34" ht="49.9" customHeight="1">
      <c r="B166" s="4"/>
      <c r="C166" s="7"/>
      <c r="D166" s="7"/>
      <c r="E166" s="7"/>
      <c r="F166" s="31" t="s">
        <v>3741</v>
      </c>
      <c r="G166" s="125" t="s">
        <v>2039</v>
      </c>
      <c r="H166" s="126"/>
      <c r="I166" s="126" t="str">
        <f>VLOOKUP($G166,'WM-AR'!$A$7:$AK$1630,34,FALSE)</f>
        <v>EA</v>
      </c>
      <c r="J166" s="126" t="str">
        <f>VLOOKUP($G166,'WM-AR'!$A$7:$AK$1630,4,FALSE)</f>
        <v>Pile Work</v>
      </c>
      <c r="K166" s="126" t="str">
        <f>VLOOKUP($G166,'WM-AR'!$A$7:$AK$1630,6,FALSE)</f>
        <v>Pile Head Treatment</v>
      </c>
      <c r="L166" s="126" t="str">
        <f>VLOOKUP($G166,'WM-AR'!$A$7:$AK$1630,8,FALSE)</f>
        <v>Steel Pipe Pile Work</v>
      </c>
      <c r="M166" s="468" t="s">
        <v>5060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 t="str">
        <f>VLOOKUP($G166,'WM-AR'!$A$7:$AK$1630,26,FALSE)</f>
        <v>D=(  )mm / THK=(  )mm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5" t="s">
        <v>3739</v>
      </c>
      <c r="AE166" s="179"/>
      <c r="AF166" s="182"/>
      <c r="AG166" s="182" t="s">
        <v>4989</v>
      </c>
      <c r="AH166" s="10"/>
    </row>
    <row r="167" spans="2:34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349"/>
      <c r="C168" s="350" t="s">
        <v>3731</v>
      </c>
      <c r="D168" s="348"/>
      <c r="E168" s="180"/>
      <c r="F168" s="123" t="s">
        <v>4825</v>
      </c>
      <c r="G168" s="45"/>
      <c r="H168" s="45"/>
      <c r="I168" s="45"/>
      <c r="J168" s="45"/>
      <c r="K168" s="45"/>
      <c r="L168" s="46"/>
      <c r="M168" s="58"/>
      <c r="N168" s="59"/>
      <c r="O168" s="59"/>
      <c r="P168" s="59"/>
      <c r="Q168" s="59"/>
      <c r="R168" s="59"/>
      <c r="S168" s="59"/>
      <c r="T168" s="60"/>
      <c r="U168" s="14"/>
      <c r="V168" s="14"/>
      <c r="W168" s="14"/>
      <c r="X168" s="14"/>
      <c r="Y168" s="14"/>
      <c r="Z168" s="14"/>
      <c r="AA168" s="14"/>
      <c r="AB168" s="14"/>
      <c r="AC168" s="14"/>
      <c r="AD168" s="124" t="s">
        <v>3940</v>
      </c>
      <c r="AE168" s="159"/>
      <c r="AF168" s="159"/>
      <c r="AG168" s="159"/>
      <c r="AH168" s="11"/>
    </row>
    <row r="169" spans="2:34" ht="49.9" customHeight="1">
      <c r="B169" s="5"/>
      <c r="C169" s="85"/>
      <c r="D169" s="85"/>
      <c r="E169" s="85"/>
      <c r="F169" s="31" t="s">
        <v>3820</v>
      </c>
      <c r="G169" s="125" t="s">
        <v>1148</v>
      </c>
      <c r="H169" s="126"/>
      <c r="I169" s="126" t="str">
        <f>VLOOKUP($G169,'WM-AR'!$A$7:$AK$1630,34,FALSE)</f>
        <v>M</v>
      </c>
      <c r="J169" s="126" t="str">
        <f>VLOOKUP($G169,'WM-AR'!$A$7:$AK$1630,4,FALSE)</f>
        <v>Pile Work</v>
      </c>
      <c r="K169" s="126" t="str">
        <f>VLOOKUP($G169,'WM-AR'!$A$7:$AK$1630,6,FALSE)</f>
        <v>Piling Work</v>
      </c>
      <c r="L169" s="126" t="str">
        <f>VLOOKUP($G169,'WM-AR'!$A$7:$AK$1630,8,FALSE)</f>
        <v>Pretensioned High-strength Concrete Pile (Type-A)</v>
      </c>
      <c r="M169" s="126" t="str">
        <f>VLOOKUP($G169,'WM-AR'!$A$7:$AK$1630,10,FALSE)</f>
        <v>Soil Cement Injected Precast(S.I.P) Pile Method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 t="str">
        <f>VLOOKUP($G169,'WM-AR'!$A$7:$AK$1630,20,FALSE)</f>
        <v>Including Pile Connection and Joint Welding Work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 t="str">
        <f>VLOOKUP($G169,'WM-AR'!$A$7:$AK$1630,26,FALSE)</f>
        <v>DIA=(  )mm</v>
      </c>
      <c r="W169" s="126" t="str">
        <f>VLOOKUP($G169,'WM-AR'!$A$7:$AK$1630,27,FALSE)</f>
        <v>Pile Length per Hole=(  )M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5" t="s">
        <v>3819</v>
      </c>
      <c r="AE169" s="179"/>
      <c r="AF169" s="182"/>
      <c r="AG169" s="182" t="s">
        <v>4988</v>
      </c>
      <c r="AH169" s="10"/>
    </row>
    <row r="170" spans="2:34" ht="49.9" customHeight="1">
      <c r="B170" s="4"/>
      <c r="C170" s="7"/>
      <c r="D170" s="7"/>
      <c r="E170" s="7"/>
      <c r="F170" s="31" t="s">
        <v>3821</v>
      </c>
      <c r="G170" s="125" t="s">
        <v>2035</v>
      </c>
      <c r="H170" s="126"/>
      <c r="I170" s="126" t="str">
        <f>VLOOKUP($G170,'WM-AR'!$A$7:$AK$1630,34,FALSE)</f>
        <v>EA</v>
      </c>
      <c r="J170" s="126" t="str">
        <f>VLOOKUP($G170,'WM-AR'!$A$7:$AK$1630,4,FALSE)</f>
        <v>Pile Work</v>
      </c>
      <c r="K170" s="126" t="str">
        <f>VLOOKUP($G170,'WM-AR'!$A$7:$AK$1630,6,FALSE)</f>
        <v>Pile Head Treatment</v>
      </c>
      <c r="L170" s="126" t="str">
        <f>VLOOKUP($G170,'WM-AR'!$A$7:$AK$1630,8,FALSE)</f>
        <v>Pretensioned High-strength Concrete Pile (Type-A)</v>
      </c>
      <c r="M170" s="126">
        <f>VLOOKUP($G170,'WM-AR'!$A$7:$AK$1630,10,FALSE)</f>
        <v>0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DIA=(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5" t="s">
        <v>3819</v>
      </c>
      <c r="AE170" s="179"/>
      <c r="AF170" s="182"/>
      <c r="AG170" s="182" t="s">
        <v>4989</v>
      </c>
      <c r="AH170" s="10"/>
    </row>
    <row r="171" spans="2:34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  <c r="AD171" s="5"/>
      <c r="AE171" s="156"/>
      <c r="AF171" s="156"/>
      <c r="AG171" s="156"/>
      <c r="AH171" s="10"/>
    </row>
    <row r="172" spans="2:34" ht="34.9" customHeight="1">
      <c r="B172" s="19"/>
      <c r="C172" s="312" t="s">
        <v>4826</v>
      </c>
      <c r="D172" s="312"/>
      <c r="E172" s="312"/>
      <c r="F172" s="20"/>
      <c r="G172" s="38"/>
      <c r="H172" s="415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2"/>
      <c r="AE172" s="23"/>
      <c r="AF172" s="23"/>
      <c r="AG172" s="23"/>
      <c r="AH172" s="23"/>
    </row>
    <row r="173" spans="2:34" ht="34.9" customHeight="1">
      <c r="B173" s="349"/>
      <c r="C173" s="350"/>
      <c r="D173" s="348"/>
      <c r="E173" s="180"/>
      <c r="F173" s="313" t="s">
        <v>3847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314" t="s">
        <v>4827</v>
      </c>
      <c r="AE173" s="159"/>
      <c r="AF173" s="159"/>
      <c r="AG173" s="159"/>
      <c r="AH173" s="11"/>
    </row>
    <row r="174" spans="2:34" ht="49.9" customHeight="1">
      <c r="B174" s="5"/>
      <c r="C174" s="85"/>
      <c r="D174" s="85"/>
      <c r="E174" s="85"/>
      <c r="F174" s="31" t="s">
        <v>3631</v>
      </c>
      <c r="G174" s="125" t="s">
        <v>1214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Type-1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3734</v>
      </c>
      <c r="AE174" s="155"/>
      <c r="AF174" s="155"/>
      <c r="AG174" s="155"/>
      <c r="AH174" s="33"/>
    </row>
    <row r="175" spans="2:34" ht="49.9" customHeight="1">
      <c r="B175" s="4"/>
      <c r="C175" s="12"/>
      <c r="D175" s="12"/>
      <c r="E175" s="12"/>
      <c r="F175" s="31" t="s">
        <v>3614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3725</v>
      </c>
      <c r="AE175" s="12"/>
      <c r="AF175" s="12"/>
      <c r="AG175" s="12"/>
      <c r="AH175" s="39"/>
    </row>
    <row r="176" spans="2:34" ht="49.9" customHeight="1">
      <c r="B176" s="4"/>
      <c r="C176" s="12"/>
      <c r="D176" s="12"/>
      <c r="E176" s="12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/>
      <c r="AE176" s="12"/>
      <c r="AF176" s="12"/>
      <c r="AG176" s="12"/>
      <c r="AH176" s="39"/>
    </row>
    <row r="177" spans="2:34" ht="49.9" customHeight="1">
      <c r="B177" s="4"/>
      <c r="C177" s="7"/>
      <c r="D177" s="7"/>
      <c r="E177" s="7"/>
      <c r="F177" s="31" t="s">
        <v>3740</v>
      </c>
      <c r="G177" s="125" t="s">
        <v>1159</v>
      </c>
      <c r="H177" s="126"/>
      <c r="I177" s="126" t="str">
        <f>VLOOKUP($G177,'WM-AR'!$A$7:$AK$1630,34,FALSE)</f>
        <v>M</v>
      </c>
      <c r="J177" s="126" t="str">
        <f>VLOOKUP($G177,'WM-AR'!$A$7:$AK$1630,4,FALSE)</f>
        <v>Pile Work</v>
      </c>
      <c r="K177" s="126" t="str">
        <f>VLOOKUP($G177,'WM-AR'!$A$7:$AK$1630,6,FALSE)</f>
        <v>Piling Work</v>
      </c>
      <c r="L177" s="126" t="str">
        <f>VLOOKUP($G177,'WM-AR'!$A$7:$AK$1630,8,FALSE)</f>
        <v>Steel Pipe Pile Work</v>
      </c>
      <c r="M177" s="126" t="str">
        <f>VLOOKUP($G177,'WM-AR'!$A$7:$AK$1630,10,FALSE)</f>
        <v>Direct Driving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 t="str">
        <f>VLOOKUP($G177,'WM-AR'!$A$7:$AK$1630,20,FALSE)</f>
        <v>Including Pile Connection and Joint Welding Work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 t="str">
        <f>VLOOKUP($G177,'WM-AR'!$A$7:$AK$1630,26,FALSE)</f>
        <v>D=(  )mm / THK=(  )mm</v>
      </c>
      <c r="W177" s="126" t="str">
        <f>VLOOKUP($G177,'WM-AR'!$A$7:$AK$1630,27,FALSE)</f>
        <v>Pile Length per Hole=(  )M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5" t="s">
        <v>3739</v>
      </c>
      <c r="AE177" s="156"/>
      <c r="AF177" s="156"/>
      <c r="AG177" s="156"/>
      <c r="AH177" s="10"/>
    </row>
    <row r="178" spans="2:34" ht="49.9" customHeight="1">
      <c r="B178" s="4"/>
      <c r="C178" s="7"/>
      <c r="D178" s="7"/>
      <c r="E178" s="7"/>
      <c r="F178" s="31" t="s">
        <v>3741</v>
      </c>
      <c r="G178" s="125" t="s">
        <v>2039</v>
      </c>
      <c r="H178" s="126"/>
      <c r="I178" s="126" t="str">
        <f>VLOOKUP($G178,'WM-AR'!$A$7:$AK$1630,34,FALSE)</f>
        <v>EA</v>
      </c>
      <c r="J178" s="126" t="str">
        <f>VLOOKUP($G178,'WM-AR'!$A$7:$AK$1630,4,FALSE)</f>
        <v>Pile Work</v>
      </c>
      <c r="K178" s="126" t="str">
        <f>VLOOKUP($G178,'WM-AR'!$A$7:$AK$1630,6,FALSE)</f>
        <v>Pile Head Treatment</v>
      </c>
      <c r="L178" s="126" t="str">
        <f>VLOOKUP($G178,'WM-AR'!$A$7:$AK$1630,8,FALSE)</f>
        <v>Steel Pipe Pile Work</v>
      </c>
      <c r="M178" s="126">
        <f>VLOOKUP($G178,'WM-AR'!$A$7:$AK$1630,10,FALSE)</f>
        <v>0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D=(  )mm / 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5" t="s">
        <v>3739</v>
      </c>
      <c r="AE178" s="156"/>
      <c r="AF178" s="156"/>
      <c r="AG178" s="156"/>
      <c r="AH178" s="10"/>
    </row>
    <row r="179" spans="2:34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14"/>
      <c r="AD179" s="5"/>
      <c r="AE179" s="156"/>
      <c r="AF179" s="156"/>
      <c r="AG179" s="156"/>
      <c r="AH179" s="10"/>
    </row>
    <row r="180" spans="2:34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14"/>
      <c r="AD180" s="5"/>
      <c r="AE180" s="156"/>
      <c r="AF180" s="156"/>
      <c r="AG180" s="156"/>
      <c r="AH180" s="10"/>
    </row>
    <row r="181" spans="2:34" ht="16.5" customHeight="1"/>
    <row r="182" spans="2:34" ht="16.5" customHeight="1"/>
    <row r="183" spans="2:34" ht="16.5" customHeight="1"/>
    <row r="184" spans="2:34" ht="16.5" customHeight="1"/>
    <row r="185" spans="2:34" ht="16.5" customHeight="1"/>
    <row r="186" spans="2:34" ht="16.5" customHeight="1"/>
    <row r="187" spans="2:34" ht="16.5" customHeight="1"/>
    <row r="188" spans="2:34" ht="16.5" customHeight="1"/>
    <row r="189" spans="2:34" ht="16.5" customHeight="1"/>
    <row r="190" spans="2:34" ht="16.5" customHeight="1"/>
  </sheetData>
  <mergeCells count="34"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88:E90"/>
    <mergeCell ref="E92:E94"/>
    <mergeCell ref="E97:E99"/>
    <mergeCell ref="E103:E105"/>
    <mergeCell ref="E100:E102"/>
    <mergeCell ref="E108:E110"/>
    <mergeCell ref="E111:E113"/>
    <mergeCell ref="E114:E116"/>
    <mergeCell ref="E119:E121"/>
    <mergeCell ref="E122:E124"/>
    <mergeCell ref="E125:E127"/>
    <mergeCell ref="E130:E132"/>
    <mergeCell ref="E133:E135"/>
    <mergeCell ref="E136:E138"/>
    <mergeCell ref="E141:E143"/>
    <mergeCell ref="E144:E146"/>
    <mergeCell ref="E147:E149"/>
    <mergeCell ref="E152:E154"/>
    <mergeCell ref="E155:E157"/>
    <mergeCell ref="E158:E16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G165:G166 G17:G23 G45:G50 G7:G13 G70:G72 G169:G170 G152:G160 G88:G94 G61:G66 G27:G34 G53:G58 G141:G149 H42 G97:G105 G108:G116 G119:G127 G130:G138 G38:G42 G174:G178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2023-09-06T02:28:03Z</dcterms:modified>
</cp:coreProperties>
</file>